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erencia\00 - Ana\Relatório mensal comparativo dos recursos recebidos, gastos e devolvidos ao Poder Público\"/>
    </mc:Choice>
  </mc:AlternateContent>
  <bookViews>
    <workbookView xWindow="0" yWindow="0" windowWidth="20490" windowHeight="7035"/>
  </bookViews>
  <sheets>
    <sheet name="HEMU" sheetId="1" r:id="rId1"/>
  </sheets>
  <definedNames>
    <definedName name="_xlnm.Print_Area" localSheetId="0">HEMU!$A$1:$F$118</definedName>
    <definedName name="_xlnm.Print_Titles" localSheetId="0">HEMU!$1:$22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5" i="1" l="1"/>
  <c r="B51" i="1"/>
  <c r="B52" i="1"/>
  <c r="B43" i="1" l="1"/>
  <c r="B40" i="1"/>
  <c r="B39" i="1"/>
  <c r="B33" i="1"/>
  <c r="B47" i="1" l="1"/>
  <c r="B54" i="1"/>
  <c r="B61" i="1"/>
  <c r="B80" i="1"/>
  <c r="B87" i="1"/>
  <c r="B93" i="1"/>
  <c r="B105" i="1"/>
  <c r="B111" i="1"/>
  <c r="C118" i="1"/>
  <c r="B88" i="1" l="1"/>
  <c r="B119" i="1" s="1"/>
</calcChain>
</file>

<file path=xl/sharedStrings.xml><?xml version="1.0" encoding="utf-8"?>
<sst xmlns="http://schemas.openxmlformats.org/spreadsheetml/2006/main" count="113" uniqueCount="93">
  <si>
    <t>Teste</t>
  </si>
  <si>
    <t>Goiânia,</t>
  </si>
  <si>
    <t>Assinatura do Contador:</t>
  </si>
  <si>
    <t>Assinatura do Responsável pela Área financeira (obrigatória):</t>
  </si>
  <si>
    <t>(1) Os recursos são mantidos em c/c e de aplicação únicas.</t>
  </si>
  <si>
    <t>9. Nota Explicativa:</t>
  </si>
  <si>
    <t>TOTAL DAS GLOSAS (8= 8.1 + 8.2 + 8.3)</t>
  </si>
  <si>
    <t>8.2 Glosa - não cumprimento de metas</t>
  </si>
  <si>
    <t>8.1 Glosa - servidores cedidos</t>
  </si>
  <si>
    <t>8. INFORMAÇÕES COMPLEMENTARES - GLOSAS</t>
  </si>
  <si>
    <t>Fonte: Extratos bancários e Balancete Contábil.</t>
  </si>
  <si>
    <t>SALDO BANCÁRIO FINAL (7= 7.1 + 7.2 + 7.3)</t>
  </si>
  <si>
    <t xml:space="preserve">       Caixa Econômica Federal - Ag. 3888-1 C/C 146-7</t>
  </si>
  <si>
    <t xml:space="preserve">       Bradesco - Ag. 2864 C/C 2657-3</t>
  </si>
  <si>
    <t xml:space="preserve">       Bradesco - Ag. 2864 C/C 22957-1</t>
  </si>
  <si>
    <t>7.3 Aplicações Financeiras</t>
  </si>
  <si>
    <t>7.2 Banco conta Movimento</t>
  </si>
  <si>
    <t>7.1 Caixa</t>
  </si>
  <si>
    <t>TOTAL VALORES DEVOLVIDOS (6= 6.1 + 6.2)</t>
  </si>
  <si>
    <t>6.1 Valores devolvidos à Contratante - INVESTIMENTO</t>
  </si>
  <si>
    <t>6.1 Valores devolvidos à Contratante - CUSTEIO</t>
  </si>
  <si>
    <t>6. VALORES DEVOLVIDOS À CONTRATANTE</t>
  </si>
  <si>
    <t>TOTAL GERAL DOS PAGAMENTOS (5= 5.1 + 5.2)</t>
  </si>
  <si>
    <t>TOTAL DE PAGAMENTOS - INVESTIMENTO (5.2= 5.2.1 + 5.2.2 + 5.2.3 + 5.2.4)</t>
  </si>
  <si>
    <t>5.2.4 Outros (discriminar)</t>
  </si>
  <si>
    <t>5.2.3 Aquisições Direito de Uso de Software</t>
  </si>
  <si>
    <t>5.2.2 Aquisições de Bens Imobilizados</t>
  </si>
  <si>
    <t>5.2.1 Aquisições de Bens (equipamentos, mobiliários, etc)</t>
  </si>
  <si>
    <t>5.2 PAGAMENTOS REALIZADOS - INVESTIMENTO</t>
  </si>
  <si>
    <t>TOTAL DE PAGAMENTOS - CUSTEIO (5.1= 5.1.1 + 5.1.2 + 5.1.3 + 5.1.4 + 5.1.5 + 5.1.6 + 5.1.7 + 5.1.8)</t>
  </si>
  <si>
    <t xml:space="preserve">           IRRF/IOF sobre aplicações financeiras</t>
  </si>
  <si>
    <t xml:space="preserve">           Reembolso de rateios</t>
  </si>
  <si>
    <t xml:space="preserve">           Reembolso de despesas / Adiantamentos concedidos</t>
  </si>
  <si>
    <t xml:space="preserve">           Alugueis</t>
  </si>
  <si>
    <t xml:space="preserve">           Rescisões trabalhistas</t>
  </si>
  <si>
    <t xml:space="preserve">           Concessionárias (Água, Luz e Telefonia)</t>
  </si>
  <si>
    <t>5.1.8 Outros (especificar a despesa)</t>
  </si>
  <si>
    <t xml:space="preserve">5.1.7 Despesa Administrativa quando O.S. e unidade gerida se situarem em localidades diversas (Item 12.1.v da Minuta Padrão do Contrato de Gestão - PGE) </t>
  </si>
  <si>
    <t>5.1.6 Encargos Sociais</t>
  </si>
  <si>
    <t>5.1.5 Tributos: Impostos, Taxas e Contribuições</t>
  </si>
  <si>
    <t>5.1.4 Bloqueio Judicial</t>
  </si>
  <si>
    <t>5.1.3 Materiais e Insumos</t>
  </si>
  <si>
    <t>5.1.2 Serviços</t>
  </si>
  <si>
    <t>5.1.1 Pessoal</t>
  </si>
  <si>
    <t>5.1 PAGAMENTOS REALIZADOS - CUSTEIO</t>
  </si>
  <si>
    <t>5. SAÍDAS DE RECURSOS FINANCEIROS</t>
  </si>
  <si>
    <t>TOTAL DAS APLICAÇÕES FINANCEIRAS (4= 4.1)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</si>
  <si>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</si>
  <si>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4. APLICAÇÃO FINANCEIRA</t>
  </si>
  <si>
    <t>TOTAL DOS RESGATES (3= 3.1)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</si>
  <si>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</si>
  <si>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3. RESGATE APLICAÇÃO FINANCEIRA</t>
  </si>
  <si>
    <t>TOTAL DE ENTRADAS (2= 2.1 + 2.2 + 2.3 + 2.4)</t>
  </si>
  <si>
    <t xml:space="preserve">       Regularização de recursos entre unidades</t>
  </si>
  <si>
    <t xml:space="preserve">       Receitas não governamentais</t>
  </si>
  <si>
    <t xml:space="preserve">       Desbloqueio judicial</t>
  </si>
  <si>
    <t xml:space="preserve">       Recuperação de despesas</t>
  </si>
  <si>
    <t>2.4 Outras entradas (ex: convênio, doações - especificar)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</si>
  <si>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</si>
  <si>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2.2 Repasse - INVESTIMENTO</t>
  </si>
  <si>
    <t>2.1 Repasse - CUSTEIO</t>
  </si>
  <si>
    <t>2. ENTRADAS DE RECURSOS FINANCEIROS</t>
  </si>
  <si>
    <t>SALDO ANTERIOR (1= 1.1 + 1.2 + 1.3)</t>
  </si>
  <si>
    <t>1.3 Aplicações financeiras</t>
  </si>
  <si>
    <t>1.2 Banco conta movimento</t>
  </si>
  <si>
    <t>1.1 Caixa / Fundo fixo</t>
  </si>
  <si>
    <t>1. SALDO BANCÁRIO ANTERIOR</t>
  </si>
  <si>
    <t>Em Reais</t>
  </si>
  <si>
    <t>Relatório Financeiro Mensal</t>
  </si>
  <si>
    <t>PREVISÃO DE REPASSE MENSAL DO CONTRATO DE GESTÃO/ADITIVO - INVESTIMENTO:</t>
  </si>
  <si>
    <t>PREVISÃO DE REPASSE MENSAL DO CONTRATO DE GESTÃO/ADITIVO - CUSTEIO:</t>
  </si>
  <si>
    <t>TÉRMINO</t>
  </si>
  <si>
    <t>E</t>
  </si>
  <si>
    <t>INÍCIO</t>
  </si>
  <si>
    <t>VEGÊNCIA DO CONTRATO DE GESTÃO/TERMO ADITIVO:</t>
  </si>
  <si>
    <t>CONTRATO DE GESTÃO/ADITIVO N°:</t>
  </si>
  <si>
    <t>11.858.570/0002-14</t>
  </si>
  <si>
    <t>CNPJ:</t>
  </si>
  <si>
    <t>Hospital Estadual Materno Infantil Dr. Jurandir do Nascimento</t>
  </si>
  <si>
    <t>NOME DA UNIDADE GERIDA:</t>
  </si>
  <si>
    <t>11.858.570/0001-33</t>
  </si>
  <si>
    <t>Instituto de Gestão e Humanização - IGH</t>
  </si>
  <si>
    <t>NOME DA ORGANIZAÇÃO SOCIAL/CONTRATADA:</t>
  </si>
  <si>
    <t>02.529.964/0001-57</t>
  </si>
  <si>
    <t>Secretaria de Estado da Saúde - SES/GO</t>
  </si>
  <si>
    <t>NOME DO ÓRGÃO PÚBLICO/CONTRATANTE:</t>
  </si>
  <si>
    <t>Metodologia de Avaliação da Transparência Ativa e Passiva - Organizações sem fins lucrativos que recebem recursos públicos e seus respectivos órgãos supervisores - CGE/TCE - 2a Edição - 2021 - Item 3.9/Financeiro</t>
  </si>
  <si>
    <t>Relatório Mensal Comparativo de Recursos Recebidos, Gastos e Devolvidos ao Poder Público</t>
  </si>
  <si>
    <t>8.3 Outras (Energia)</t>
  </si>
  <si>
    <t>13° Termo Aditivo ao Contrato de Gestão n° 131/2012 SES/GO</t>
  </si>
  <si>
    <t xml:space="preserve">           Recibo de Pagamento a Autônomo</t>
  </si>
  <si>
    <t>Competência: Novembro/2022</t>
  </si>
  <si>
    <t>7. SALDO BANCÁRIO FINAL EM 30/11/2022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</si>
</sst>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3" fillId="0" borderId="0" xfId="0" applyFont="1"/>
    <xf numFmtId="0" fontId="3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4" fillId="0" borderId="7" xfId="0" applyFont="1" applyBorder="1" applyAlignment="1">
      <alignment vertical="top"/>
    </xf>
    <xf numFmtId="0" fontId="2" fillId="0" borderId="7" xfId="0" applyFont="1" applyBorder="1"/>
    <xf numFmtId="0" fontId="2" fillId="0" borderId="9" xfId="0" applyFont="1" applyBorder="1" applyAlignment="1">
      <alignment horizontal="left" wrapText="1"/>
    </xf>
    <xf numFmtId="43" fontId="2" fillId="0" borderId="0" xfId="0" applyNumberFormat="1" applyFont="1"/>
    <xf numFmtId="0" fontId="3" fillId="2" borderId="8" xfId="0" applyFont="1" applyFill="1" applyBorder="1" applyAlignment="1"/>
    <xf numFmtId="0" fontId="3" fillId="2" borderId="7" xfId="0" applyFont="1" applyFill="1" applyBorder="1" applyAlignment="1"/>
    <xf numFmtId="0" fontId="3" fillId="2" borderId="9" xfId="0" applyFont="1" applyFill="1" applyBorder="1" applyAlignment="1"/>
    <xf numFmtId="0" fontId="3" fillId="0" borderId="10" xfId="0" applyFont="1" applyBorder="1" applyAlignment="1">
      <alignment horizontal="left"/>
    </xf>
    <xf numFmtId="0" fontId="3" fillId="0" borderId="10" xfId="0" applyFont="1" applyBorder="1" applyAlignment="1"/>
    <xf numFmtId="0" fontId="3" fillId="0" borderId="10" xfId="0" applyFont="1" applyBorder="1"/>
    <xf numFmtId="14" fontId="2" fillId="0" borderId="8" xfId="0" applyNumberFormat="1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43" fontId="2" fillId="0" borderId="9" xfId="1" applyFont="1" applyBorder="1" applyAlignment="1">
      <alignment horizontal="center"/>
    </xf>
    <xf numFmtId="43" fontId="2" fillId="0" borderId="7" xfId="1" applyFont="1" applyBorder="1" applyAlignment="1">
      <alignment horizontal="center"/>
    </xf>
    <xf numFmtId="43" fontId="2" fillId="0" borderId="8" xfId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6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14" fontId="2" fillId="0" borderId="0" xfId="0" applyNumberFormat="1" applyFont="1" applyAlignment="1">
      <alignment horizontal="left"/>
    </xf>
    <xf numFmtId="43" fontId="2" fillId="0" borderId="0" xfId="1" applyFont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43" fontId="3" fillId="0" borderId="9" xfId="1" applyFont="1" applyBorder="1" applyAlignment="1">
      <alignment horizontal="center"/>
    </xf>
    <xf numFmtId="43" fontId="3" fillId="0" borderId="7" xfId="1" applyFont="1" applyBorder="1" applyAlignment="1">
      <alignment horizontal="center"/>
    </xf>
    <xf numFmtId="43" fontId="3" fillId="0" borderId="8" xfId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4" fontId="2" fillId="0" borderId="9" xfId="2" applyFont="1" applyBorder="1" applyAlignment="1">
      <alignment horizontal="right"/>
    </xf>
    <xf numFmtId="44" fontId="2" fillId="0" borderId="7" xfId="2" applyFont="1" applyBorder="1" applyAlignment="1">
      <alignment horizontal="right"/>
    </xf>
    <xf numFmtId="44" fontId="2" fillId="0" borderId="8" xfId="2" applyFont="1" applyBorder="1" applyAlignment="1">
      <alignment horizontal="right"/>
    </xf>
    <xf numFmtId="44" fontId="2" fillId="0" borderId="9" xfId="2" applyFont="1" applyBorder="1" applyAlignment="1">
      <alignment horizontal="left"/>
    </xf>
    <xf numFmtId="44" fontId="2" fillId="0" borderId="7" xfId="2" applyFont="1" applyBorder="1" applyAlignment="1">
      <alignment horizontal="left"/>
    </xf>
    <xf numFmtId="44" fontId="2" fillId="0" borderId="8" xfId="2" applyFont="1" applyBorder="1" applyAlignment="1">
      <alignment horizontal="left"/>
    </xf>
    <xf numFmtId="0" fontId="6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6" fillId="2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</cellXfs>
  <cellStyles count="5">
    <cellStyle name="Moeda" xfId="2" builtinId="4"/>
    <cellStyle name="Moeda 2" xfId="4"/>
    <cellStyle name="Normal" xfId="0" builtinId="0"/>
    <cellStyle name="Vírgula" xfId="1" builtinId="3"/>
    <cellStyle name="Vírgula 2" xfId="3"/>
  </cellStyles>
  <dxfs count="1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7:G119"/>
  <sheetViews>
    <sheetView showGridLines="0" tabSelected="1" view="pageBreakPreview" zoomScaleNormal="100" zoomScaleSheetLayoutView="100" workbookViewId="0">
      <selection activeCell="B111" sqref="B111:F111"/>
    </sheetView>
  </sheetViews>
  <sheetFormatPr defaultColWidth="8.85546875" defaultRowHeight="12" x14ac:dyDescent="0.2"/>
  <cols>
    <col min="1" max="1" width="65.140625" style="1" customWidth="1"/>
    <col min="2" max="2" width="8.28515625" style="1" customWidth="1"/>
    <col min="3" max="3" width="9.85546875" style="1" customWidth="1"/>
    <col min="4" max="5" width="8.28515625" style="1" customWidth="1"/>
    <col min="6" max="6" width="9.85546875" style="1" customWidth="1"/>
    <col min="7" max="16384" width="8.85546875" style="1"/>
  </cols>
  <sheetData>
    <row r="7" spans="1:6" ht="27" customHeight="1" x14ac:dyDescent="0.2">
      <c r="A7" s="52" t="s">
        <v>87</v>
      </c>
      <c r="B7" s="52"/>
      <c r="C7" s="52"/>
      <c r="D7" s="52"/>
      <c r="E7" s="52"/>
      <c r="F7" s="52"/>
    </row>
    <row r="8" spans="1:6" ht="21" customHeight="1" x14ac:dyDescent="0.2">
      <c r="A8" s="53" t="s">
        <v>86</v>
      </c>
      <c r="B8" s="53"/>
      <c r="C8" s="53"/>
      <c r="D8" s="53"/>
      <c r="E8" s="53"/>
      <c r="F8" s="53"/>
    </row>
    <row r="9" spans="1:6" x14ac:dyDescent="0.2">
      <c r="A9" s="16" t="s">
        <v>85</v>
      </c>
      <c r="B9" s="54" t="s">
        <v>84</v>
      </c>
      <c r="C9" s="55"/>
      <c r="D9" s="55"/>
      <c r="E9" s="55"/>
      <c r="F9" s="56"/>
    </row>
    <row r="10" spans="1:6" x14ac:dyDescent="0.2">
      <c r="A10" s="16" t="s">
        <v>77</v>
      </c>
      <c r="B10" s="54" t="s">
        <v>83</v>
      </c>
      <c r="C10" s="55"/>
      <c r="D10" s="55"/>
      <c r="E10" s="55"/>
      <c r="F10" s="56"/>
    </row>
    <row r="11" spans="1:6" ht="14.45" customHeight="1" x14ac:dyDescent="0.2">
      <c r="A11" s="16" t="s">
        <v>82</v>
      </c>
      <c r="B11" s="54" t="s">
        <v>81</v>
      </c>
      <c r="C11" s="55"/>
      <c r="D11" s="55"/>
      <c r="E11" s="55"/>
      <c r="F11" s="56"/>
    </row>
    <row r="12" spans="1:6" x14ac:dyDescent="0.2">
      <c r="A12" s="16" t="s">
        <v>77</v>
      </c>
      <c r="B12" s="54" t="s">
        <v>80</v>
      </c>
      <c r="C12" s="55"/>
      <c r="D12" s="55"/>
      <c r="E12" s="55"/>
      <c r="F12" s="56"/>
    </row>
    <row r="13" spans="1:6" x14ac:dyDescent="0.2">
      <c r="A13" s="16" t="s">
        <v>79</v>
      </c>
      <c r="B13" s="54" t="s">
        <v>78</v>
      </c>
      <c r="C13" s="55"/>
      <c r="D13" s="55"/>
      <c r="E13" s="55"/>
      <c r="F13" s="56"/>
    </row>
    <row r="14" spans="1:6" x14ac:dyDescent="0.2">
      <c r="A14" s="16" t="s">
        <v>77</v>
      </c>
      <c r="B14" s="54" t="s">
        <v>76</v>
      </c>
      <c r="C14" s="55"/>
      <c r="D14" s="55"/>
      <c r="E14" s="55"/>
      <c r="F14" s="56"/>
    </row>
    <row r="15" spans="1:6" x14ac:dyDescent="0.2">
      <c r="A15" s="16" t="s">
        <v>75</v>
      </c>
      <c r="B15" s="54" t="s">
        <v>89</v>
      </c>
      <c r="C15" s="55"/>
      <c r="D15" s="55"/>
      <c r="E15" s="55"/>
      <c r="F15" s="56"/>
    </row>
    <row r="16" spans="1:6" x14ac:dyDescent="0.2">
      <c r="A16" s="16" t="s">
        <v>74</v>
      </c>
      <c r="B16" s="20" t="s">
        <v>73</v>
      </c>
      <c r="C16" s="22">
        <v>44738</v>
      </c>
      <c r="D16" s="21" t="s">
        <v>72</v>
      </c>
      <c r="E16" s="20" t="s">
        <v>71</v>
      </c>
      <c r="F16" s="19">
        <v>44918</v>
      </c>
    </row>
    <row r="17" spans="1:6" x14ac:dyDescent="0.2">
      <c r="A17" s="7"/>
      <c r="B17" s="27"/>
      <c r="C17" s="27"/>
      <c r="D17" s="27"/>
      <c r="E17" s="27"/>
      <c r="F17" s="40"/>
    </row>
    <row r="18" spans="1:6" x14ac:dyDescent="0.2">
      <c r="A18" s="18" t="s">
        <v>70</v>
      </c>
      <c r="B18" s="41">
        <v>11582764.560000001</v>
      </c>
      <c r="C18" s="42"/>
      <c r="D18" s="42"/>
      <c r="E18" s="42"/>
      <c r="F18" s="43"/>
    </row>
    <row r="19" spans="1:6" x14ac:dyDescent="0.2">
      <c r="A19" s="17" t="s">
        <v>69</v>
      </c>
      <c r="B19" s="44">
        <v>0</v>
      </c>
      <c r="C19" s="45"/>
      <c r="D19" s="45"/>
      <c r="E19" s="45"/>
      <c r="F19" s="46"/>
    </row>
    <row r="20" spans="1:6" ht="9" customHeight="1" x14ac:dyDescent="0.2">
      <c r="A20" s="27"/>
      <c r="B20" s="27"/>
      <c r="C20" s="27"/>
      <c r="D20" s="27"/>
      <c r="E20" s="27"/>
      <c r="F20" s="27"/>
    </row>
    <row r="21" spans="1:6" s="5" customFormat="1" ht="15.75" x14ac:dyDescent="0.25">
      <c r="A21" s="47" t="s">
        <v>68</v>
      </c>
      <c r="B21" s="48"/>
      <c r="C21" s="48"/>
      <c r="D21" s="48"/>
      <c r="E21" s="48"/>
      <c r="F21" s="49"/>
    </row>
    <row r="22" spans="1:6" s="5" customFormat="1" ht="18" customHeight="1" x14ac:dyDescent="0.2">
      <c r="A22" s="16" t="s">
        <v>91</v>
      </c>
      <c r="B22" s="50" t="s">
        <v>67</v>
      </c>
      <c r="C22" s="50"/>
      <c r="D22" s="50"/>
      <c r="E22" s="50"/>
      <c r="F22" s="51"/>
    </row>
    <row r="23" spans="1:6" x14ac:dyDescent="0.2">
      <c r="A23" s="15" t="s">
        <v>66</v>
      </c>
      <c r="B23" s="14"/>
      <c r="C23" s="14"/>
      <c r="D23" s="14"/>
      <c r="E23" s="14"/>
      <c r="F23" s="13"/>
    </row>
    <row r="24" spans="1:6" x14ac:dyDescent="0.2">
      <c r="A24" s="7" t="s">
        <v>65</v>
      </c>
      <c r="B24" s="24">
        <v>4766.88</v>
      </c>
      <c r="C24" s="25"/>
      <c r="D24" s="25"/>
      <c r="E24" s="25"/>
      <c r="F24" s="26"/>
    </row>
    <row r="25" spans="1:6" x14ac:dyDescent="0.2">
      <c r="A25" s="7" t="s">
        <v>64</v>
      </c>
      <c r="B25" s="24"/>
      <c r="C25" s="25"/>
      <c r="D25" s="25"/>
      <c r="E25" s="25"/>
      <c r="F25" s="26"/>
    </row>
    <row r="26" spans="1:6" x14ac:dyDescent="0.2">
      <c r="A26" s="7" t="s">
        <v>14</v>
      </c>
      <c r="B26" s="24">
        <v>1</v>
      </c>
      <c r="C26" s="25"/>
      <c r="D26" s="25"/>
      <c r="E26" s="25"/>
      <c r="F26" s="26"/>
    </row>
    <row r="27" spans="1:6" x14ac:dyDescent="0.2">
      <c r="A27" s="7" t="s">
        <v>13</v>
      </c>
      <c r="B27" s="24">
        <v>1</v>
      </c>
      <c r="C27" s="25"/>
      <c r="D27" s="25"/>
      <c r="E27" s="25"/>
      <c r="F27" s="26"/>
    </row>
    <row r="28" spans="1:6" x14ac:dyDescent="0.2">
      <c r="A28" s="7" t="s">
        <v>12</v>
      </c>
      <c r="B28" s="24">
        <v>0</v>
      </c>
      <c r="C28" s="25"/>
      <c r="D28" s="25"/>
      <c r="E28" s="25"/>
      <c r="F28" s="26"/>
    </row>
    <row r="29" spans="1:6" x14ac:dyDescent="0.2">
      <c r="A29" s="7" t="s">
        <v>63</v>
      </c>
      <c r="B29" s="24"/>
      <c r="C29" s="25"/>
      <c r="D29" s="25"/>
      <c r="E29" s="25"/>
      <c r="F29" s="26"/>
    </row>
    <row r="30" spans="1:6" x14ac:dyDescent="0.2">
      <c r="A30" s="7" t="s">
        <v>14</v>
      </c>
      <c r="B30" s="24">
        <v>2896.79</v>
      </c>
      <c r="C30" s="25"/>
      <c r="D30" s="25"/>
      <c r="E30" s="25"/>
      <c r="F30" s="26"/>
    </row>
    <row r="31" spans="1:6" x14ac:dyDescent="0.2">
      <c r="A31" s="7" t="s">
        <v>13</v>
      </c>
      <c r="B31" s="24">
        <v>1511.25</v>
      </c>
      <c r="C31" s="25"/>
      <c r="D31" s="25"/>
      <c r="E31" s="25"/>
      <c r="F31" s="26"/>
    </row>
    <row r="32" spans="1:6" x14ac:dyDescent="0.2">
      <c r="A32" s="7" t="s">
        <v>12</v>
      </c>
      <c r="B32" s="24">
        <v>4956397.21</v>
      </c>
      <c r="C32" s="25"/>
      <c r="D32" s="25"/>
      <c r="E32" s="25"/>
      <c r="F32" s="26"/>
    </row>
    <row r="33" spans="1:7" s="5" customFormat="1" ht="14.45" customHeight="1" x14ac:dyDescent="0.2">
      <c r="A33" s="6" t="s">
        <v>62</v>
      </c>
      <c r="B33" s="36">
        <f>SUM(B24:F32)</f>
        <v>4965574.13</v>
      </c>
      <c r="C33" s="37"/>
      <c r="D33" s="37"/>
      <c r="E33" s="37"/>
      <c r="F33" s="38"/>
    </row>
    <row r="34" spans="1:7" ht="9" customHeight="1" x14ac:dyDescent="0.2">
      <c r="A34" s="27"/>
      <c r="B34" s="27"/>
      <c r="C34" s="27"/>
      <c r="D34" s="27"/>
      <c r="E34" s="27"/>
      <c r="F34" s="27"/>
    </row>
    <row r="35" spans="1:7" s="5" customFormat="1" x14ac:dyDescent="0.2">
      <c r="A35" s="8" t="s">
        <v>61</v>
      </c>
      <c r="B35" s="33"/>
      <c r="C35" s="34"/>
      <c r="D35" s="34"/>
      <c r="E35" s="34"/>
      <c r="F35" s="35"/>
    </row>
    <row r="36" spans="1:7" x14ac:dyDescent="0.2">
      <c r="A36" s="7" t="s">
        <v>60</v>
      </c>
      <c r="B36" s="24">
        <v>8564818.0800000001</v>
      </c>
      <c r="C36" s="25"/>
      <c r="D36" s="25"/>
      <c r="E36" s="25"/>
      <c r="F36" s="26"/>
    </row>
    <row r="37" spans="1:7" x14ac:dyDescent="0.2">
      <c r="A37" s="7" t="s">
        <v>59</v>
      </c>
      <c r="B37" s="24"/>
      <c r="C37" s="25"/>
      <c r="D37" s="25"/>
      <c r="E37" s="25"/>
      <c r="F37" s="26"/>
    </row>
    <row r="38" spans="1:7" ht="14.25" x14ac:dyDescent="0.2">
      <c r="A38" s="7" t="s">
        <v>58</v>
      </c>
      <c r="B38" s="24"/>
      <c r="C38" s="25"/>
      <c r="D38" s="25"/>
      <c r="E38" s="25"/>
      <c r="F38" s="26"/>
    </row>
    <row r="39" spans="1:7" x14ac:dyDescent="0.2">
      <c r="A39" s="7" t="s">
        <v>14</v>
      </c>
      <c r="B39" s="24">
        <f>579.1+21.39</f>
        <v>600.49</v>
      </c>
      <c r="C39" s="25"/>
      <c r="D39" s="25"/>
      <c r="E39" s="25"/>
      <c r="F39" s="26"/>
    </row>
    <row r="40" spans="1:7" x14ac:dyDescent="0.2">
      <c r="A40" s="7" t="s">
        <v>13</v>
      </c>
      <c r="B40" s="24">
        <f>3.34+1.16</f>
        <v>4.5</v>
      </c>
      <c r="C40" s="25"/>
      <c r="D40" s="25"/>
      <c r="E40" s="25"/>
      <c r="F40" s="26"/>
    </row>
    <row r="41" spans="1:7" x14ac:dyDescent="0.2">
      <c r="A41" s="7" t="s">
        <v>12</v>
      </c>
      <c r="B41" s="24">
        <v>53870.19</v>
      </c>
      <c r="C41" s="25"/>
      <c r="D41" s="25"/>
      <c r="E41" s="25"/>
      <c r="F41" s="26"/>
      <c r="G41" s="12"/>
    </row>
    <row r="42" spans="1:7" x14ac:dyDescent="0.2">
      <c r="A42" s="7" t="s">
        <v>57</v>
      </c>
      <c r="B42" s="24"/>
      <c r="C42" s="25"/>
      <c r="D42" s="25"/>
      <c r="E42" s="25"/>
      <c r="F42" s="26"/>
    </row>
    <row r="43" spans="1:7" x14ac:dyDescent="0.2">
      <c r="A43" s="7" t="s">
        <v>56</v>
      </c>
      <c r="B43" s="24">
        <f>4616.79+85426.59</f>
        <v>90043.37999999999</v>
      </c>
      <c r="C43" s="25"/>
      <c r="D43" s="25"/>
      <c r="E43" s="25"/>
      <c r="F43" s="26"/>
    </row>
    <row r="44" spans="1:7" x14ac:dyDescent="0.2">
      <c r="A44" s="7" t="s">
        <v>55</v>
      </c>
      <c r="B44" s="24"/>
      <c r="C44" s="25"/>
      <c r="D44" s="25"/>
      <c r="E44" s="25"/>
      <c r="F44" s="26"/>
    </row>
    <row r="45" spans="1:7" x14ac:dyDescent="0.2">
      <c r="A45" s="7" t="s">
        <v>54</v>
      </c>
      <c r="B45" s="24">
        <v>0</v>
      </c>
      <c r="C45" s="25"/>
      <c r="D45" s="25"/>
      <c r="E45" s="25"/>
      <c r="F45" s="26"/>
    </row>
    <row r="46" spans="1:7" x14ac:dyDescent="0.2">
      <c r="A46" s="7" t="s">
        <v>53</v>
      </c>
      <c r="B46" s="24"/>
      <c r="C46" s="25"/>
      <c r="D46" s="25"/>
      <c r="E46" s="25"/>
      <c r="F46" s="26"/>
    </row>
    <row r="47" spans="1:7" s="5" customFormat="1" ht="14.45" customHeight="1" x14ac:dyDescent="0.2">
      <c r="A47" s="6" t="s">
        <v>52</v>
      </c>
      <c r="B47" s="36">
        <f>SUM(B36:F46)</f>
        <v>8709336.6400000006</v>
      </c>
      <c r="C47" s="37"/>
      <c r="D47" s="37"/>
      <c r="E47" s="37"/>
      <c r="F47" s="38"/>
    </row>
    <row r="48" spans="1:7" ht="9" customHeight="1" x14ac:dyDescent="0.2">
      <c r="A48" s="27"/>
      <c r="B48" s="27"/>
      <c r="C48" s="27"/>
      <c r="D48" s="27"/>
      <c r="E48" s="27"/>
      <c r="F48" s="27"/>
    </row>
    <row r="49" spans="1:6" s="5" customFormat="1" x14ac:dyDescent="0.2">
      <c r="A49" s="8" t="s">
        <v>51</v>
      </c>
      <c r="B49" s="33"/>
      <c r="C49" s="34"/>
      <c r="D49" s="34"/>
      <c r="E49" s="34"/>
      <c r="F49" s="35"/>
    </row>
    <row r="50" spans="1:6" ht="14.25" x14ac:dyDescent="0.2">
      <c r="A50" s="7" t="s">
        <v>50</v>
      </c>
      <c r="B50" s="24">
        <v>0</v>
      </c>
      <c r="C50" s="25"/>
      <c r="D50" s="25"/>
      <c r="E50" s="25"/>
      <c r="F50" s="26"/>
    </row>
    <row r="51" spans="1:6" x14ac:dyDescent="0.2">
      <c r="A51" s="7" t="s">
        <v>14</v>
      </c>
      <c r="B51" s="24">
        <f>168519.33+3958979.58</f>
        <v>4127498.91</v>
      </c>
      <c r="C51" s="25"/>
      <c r="D51" s="25"/>
      <c r="E51" s="25"/>
      <c r="F51" s="26"/>
    </row>
    <row r="52" spans="1:6" x14ac:dyDescent="0.2">
      <c r="A52" s="7" t="s">
        <v>13</v>
      </c>
      <c r="B52" s="24">
        <f>50667.35+2590.39</f>
        <v>53257.74</v>
      </c>
      <c r="C52" s="25"/>
      <c r="D52" s="25"/>
      <c r="E52" s="25"/>
      <c r="F52" s="26"/>
    </row>
    <row r="53" spans="1:6" x14ac:dyDescent="0.2">
      <c r="A53" s="7" t="s">
        <v>12</v>
      </c>
      <c r="B53" s="24">
        <v>4620693.2</v>
      </c>
      <c r="C53" s="25"/>
      <c r="D53" s="25"/>
      <c r="E53" s="25"/>
      <c r="F53" s="26"/>
    </row>
    <row r="54" spans="1:6" s="5" customFormat="1" ht="14.45" customHeight="1" x14ac:dyDescent="0.2">
      <c r="A54" s="6" t="s">
        <v>49</v>
      </c>
      <c r="B54" s="36">
        <f>SUM(B50:F53)</f>
        <v>8801449.8500000015</v>
      </c>
      <c r="C54" s="37"/>
      <c r="D54" s="37"/>
      <c r="E54" s="37"/>
      <c r="F54" s="38"/>
    </row>
    <row r="55" spans="1:6" ht="9" customHeight="1" x14ac:dyDescent="0.2">
      <c r="A55" s="27"/>
      <c r="B55" s="27"/>
      <c r="C55" s="27"/>
      <c r="D55" s="27"/>
      <c r="E55" s="27"/>
      <c r="F55" s="27"/>
    </row>
    <row r="56" spans="1:6" s="5" customFormat="1" x14ac:dyDescent="0.2">
      <c r="A56" s="8" t="s">
        <v>48</v>
      </c>
      <c r="B56" s="33"/>
      <c r="C56" s="34"/>
      <c r="D56" s="34"/>
      <c r="E56" s="34"/>
      <c r="F56" s="35"/>
    </row>
    <row r="57" spans="1:6" ht="14.25" x14ac:dyDescent="0.2">
      <c r="A57" s="7" t="s">
        <v>47</v>
      </c>
      <c r="B57" s="39"/>
      <c r="C57" s="27"/>
      <c r="D57" s="27"/>
      <c r="E57" s="27"/>
      <c r="F57" s="40"/>
    </row>
    <row r="58" spans="1:6" x14ac:dyDescent="0.2">
      <c r="A58" s="7" t="s">
        <v>14</v>
      </c>
      <c r="B58" s="24">
        <v>-4124602.27</v>
      </c>
      <c r="C58" s="25"/>
      <c r="D58" s="25"/>
      <c r="E58" s="25"/>
      <c r="F58" s="26"/>
    </row>
    <row r="59" spans="1:6" x14ac:dyDescent="0.2">
      <c r="A59" s="7" t="s">
        <v>13</v>
      </c>
      <c r="B59" s="24">
        <v>-51746.65</v>
      </c>
      <c r="C59" s="25"/>
      <c r="D59" s="25"/>
      <c r="E59" s="25"/>
      <c r="F59" s="26"/>
    </row>
    <row r="60" spans="1:6" x14ac:dyDescent="0.2">
      <c r="A60" s="7" t="s">
        <v>12</v>
      </c>
      <c r="B60" s="24">
        <v>-3464468.28</v>
      </c>
      <c r="C60" s="25"/>
      <c r="D60" s="25"/>
      <c r="E60" s="25"/>
      <c r="F60" s="26"/>
    </row>
    <row r="61" spans="1:6" s="5" customFormat="1" ht="14.45" customHeight="1" x14ac:dyDescent="0.2">
      <c r="A61" s="6" t="s">
        <v>46</v>
      </c>
      <c r="B61" s="36">
        <f>SUM(B58:F60)</f>
        <v>-7640817.1999999993</v>
      </c>
      <c r="C61" s="37"/>
      <c r="D61" s="37"/>
      <c r="E61" s="37"/>
      <c r="F61" s="38"/>
    </row>
    <row r="62" spans="1:6" ht="9" customHeight="1" x14ac:dyDescent="0.2">
      <c r="A62" s="27"/>
      <c r="B62" s="27"/>
      <c r="C62" s="27"/>
      <c r="D62" s="27"/>
      <c r="E62" s="27"/>
      <c r="F62" s="27"/>
    </row>
    <row r="63" spans="1:6" s="5" customFormat="1" x14ac:dyDescent="0.2">
      <c r="A63" s="8" t="s">
        <v>45</v>
      </c>
      <c r="B63" s="33"/>
      <c r="C63" s="34"/>
      <c r="D63" s="34"/>
      <c r="E63" s="34"/>
      <c r="F63" s="35"/>
    </row>
    <row r="64" spans="1:6" s="5" customFormat="1" x14ac:dyDescent="0.2">
      <c r="A64" s="8" t="s">
        <v>44</v>
      </c>
      <c r="B64" s="33"/>
      <c r="C64" s="34"/>
      <c r="D64" s="34"/>
      <c r="E64" s="34"/>
      <c r="F64" s="35"/>
    </row>
    <row r="65" spans="1:6" x14ac:dyDescent="0.2">
      <c r="A65" s="7" t="s">
        <v>43</v>
      </c>
      <c r="B65" s="24">
        <f>-1275337.5-29847.15-606</f>
        <v>-1305790.6499999999</v>
      </c>
      <c r="C65" s="25"/>
      <c r="D65" s="25"/>
      <c r="E65" s="25"/>
      <c r="F65" s="26"/>
    </row>
    <row r="66" spans="1:6" x14ac:dyDescent="0.2">
      <c r="A66" s="7" t="s">
        <v>42</v>
      </c>
      <c r="B66" s="24">
        <v>-5540221.9800000004</v>
      </c>
      <c r="C66" s="25"/>
      <c r="D66" s="25"/>
      <c r="E66" s="25"/>
      <c r="F66" s="26"/>
    </row>
    <row r="67" spans="1:6" x14ac:dyDescent="0.2">
      <c r="A67" s="7" t="s">
        <v>41</v>
      </c>
      <c r="B67" s="24">
        <v>-2024774.92</v>
      </c>
      <c r="C67" s="25"/>
      <c r="D67" s="25"/>
      <c r="E67" s="25"/>
      <c r="F67" s="26"/>
    </row>
    <row r="68" spans="1:6" x14ac:dyDescent="0.2">
      <c r="A68" s="7" t="s">
        <v>40</v>
      </c>
      <c r="B68" s="24">
        <v>0</v>
      </c>
      <c r="C68" s="25"/>
      <c r="D68" s="25"/>
      <c r="E68" s="25"/>
      <c r="F68" s="26"/>
    </row>
    <row r="69" spans="1:6" x14ac:dyDescent="0.2">
      <c r="A69" s="7" t="s">
        <v>39</v>
      </c>
      <c r="B69" s="24">
        <v>-161184.25</v>
      </c>
      <c r="C69" s="25"/>
      <c r="D69" s="25"/>
      <c r="E69" s="25"/>
      <c r="F69" s="26"/>
    </row>
    <row r="70" spans="1:6" x14ac:dyDescent="0.2">
      <c r="A70" s="7" t="s">
        <v>38</v>
      </c>
      <c r="B70" s="24">
        <v>-159010.66</v>
      </c>
      <c r="C70" s="25"/>
      <c r="D70" s="25"/>
      <c r="E70" s="25"/>
      <c r="F70" s="26"/>
    </row>
    <row r="71" spans="1:6" ht="27.6" customHeight="1" x14ac:dyDescent="0.2">
      <c r="A71" s="11" t="s">
        <v>37</v>
      </c>
      <c r="B71" s="24">
        <v>0</v>
      </c>
      <c r="C71" s="25"/>
      <c r="D71" s="25"/>
      <c r="E71" s="25"/>
      <c r="F71" s="26"/>
    </row>
    <row r="72" spans="1:6" x14ac:dyDescent="0.2">
      <c r="A72" s="7" t="s">
        <v>36</v>
      </c>
      <c r="B72" s="24"/>
      <c r="C72" s="25"/>
      <c r="D72" s="25"/>
      <c r="E72" s="25"/>
      <c r="F72" s="26"/>
    </row>
    <row r="73" spans="1:6" x14ac:dyDescent="0.2">
      <c r="A73" s="7" t="s">
        <v>35</v>
      </c>
      <c r="B73" s="24">
        <v>-93433.43</v>
      </c>
      <c r="C73" s="25"/>
      <c r="D73" s="25"/>
      <c r="E73" s="25"/>
      <c r="F73" s="26"/>
    </row>
    <row r="74" spans="1:6" x14ac:dyDescent="0.2">
      <c r="A74" s="7" t="s">
        <v>34</v>
      </c>
      <c r="B74" s="24">
        <v>-172870.28</v>
      </c>
      <c r="C74" s="25"/>
      <c r="D74" s="25"/>
      <c r="E74" s="25"/>
      <c r="F74" s="26"/>
    </row>
    <row r="75" spans="1:6" x14ac:dyDescent="0.2">
      <c r="A75" s="7" t="s">
        <v>33</v>
      </c>
      <c r="B75" s="24">
        <v>0</v>
      </c>
      <c r="C75" s="25"/>
      <c r="D75" s="25"/>
      <c r="E75" s="25"/>
      <c r="F75" s="26"/>
    </row>
    <row r="76" spans="1:6" x14ac:dyDescent="0.2">
      <c r="A76" s="7" t="s">
        <v>32</v>
      </c>
      <c r="B76" s="24">
        <v>-940.25</v>
      </c>
      <c r="C76" s="25"/>
      <c r="D76" s="25"/>
      <c r="E76" s="25"/>
      <c r="F76" s="26"/>
    </row>
    <row r="77" spans="1:6" x14ac:dyDescent="0.2">
      <c r="A77" s="7" t="s">
        <v>31</v>
      </c>
      <c r="B77" s="24">
        <v>-186311.64</v>
      </c>
      <c r="C77" s="25"/>
      <c r="D77" s="25"/>
      <c r="E77" s="25"/>
      <c r="F77" s="26"/>
    </row>
    <row r="78" spans="1:6" x14ac:dyDescent="0.2">
      <c r="A78" s="23" t="s">
        <v>90</v>
      </c>
      <c r="B78" s="24">
        <v>0</v>
      </c>
      <c r="C78" s="25"/>
      <c r="D78" s="25"/>
      <c r="E78" s="25"/>
      <c r="F78" s="26"/>
    </row>
    <row r="79" spans="1:6" x14ac:dyDescent="0.2">
      <c r="A79" s="7" t="s">
        <v>30</v>
      </c>
      <c r="B79" s="24">
        <v>-14794.01</v>
      </c>
      <c r="C79" s="25"/>
      <c r="D79" s="25"/>
      <c r="E79" s="25"/>
      <c r="F79" s="26"/>
    </row>
    <row r="80" spans="1:6" s="5" customFormat="1" ht="14.45" customHeight="1" x14ac:dyDescent="0.2">
      <c r="A80" s="6" t="s">
        <v>29</v>
      </c>
      <c r="B80" s="36">
        <f>SUM(B65:F79)</f>
        <v>-9659332.0700000003</v>
      </c>
      <c r="C80" s="37"/>
      <c r="D80" s="37"/>
      <c r="E80" s="37"/>
      <c r="F80" s="38"/>
    </row>
    <row r="81" spans="1:6" ht="9" customHeight="1" x14ac:dyDescent="0.2">
      <c r="A81" s="27"/>
      <c r="B81" s="27"/>
      <c r="C81" s="27"/>
      <c r="D81" s="27"/>
      <c r="E81" s="27"/>
      <c r="F81" s="27"/>
    </row>
    <row r="82" spans="1:6" s="5" customFormat="1" x14ac:dyDescent="0.2">
      <c r="A82" s="8" t="s">
        <v>28</v>
      </c>
      <c r="B82" s="33"/>
      <c r="C82" s="34"/>
      <c r="D82" s="34"/>
      <c r="E82" s="34"/>
      <c r="F82" s="35"/>
    </row>
    <row r="83" spans="1:6" x14ac:dyDescent="0.2">
      <c r="A83" s="7" t="s">
        <v>27</v>
      </c>
      <c r="B83" s="24">
        <v>0</v>
      </c>
      <c r="C83" s="25"/>
      <c r="D83" s="25"/>
      <c r="E83" s="25"/>
      <c r="F83" s="26"/>
    </row>
    <row r="84" spans="1:6" x14ac:dyDescent="0.2">
      <c r="A84" s="7" t="s">
        <v>26</v>
      </c>
      <c r="B84" s="24">
        <v>0</v>
      </c>
      <c r="C84" s="25"/>
      <c r="D84" s="25"/>
      <c r="E84" s="25"/>
      <c r="F84" s="26"/>
    </row>
    <row r="85" spans="1:6" x14ac:dyDescent="0.2">
      <c r="A85" s="7" t="s">
        <v>25</v>
      </c>
      <c r="B85" s="24">
        <v>0</v>
      </c>
      <c r="C85" s="25"/>
      <c r="D85" s="25"/>
      <c r="E85" s="25"/>
      <c r="F85" s="26"/>
    </row>
    <row r="86" spans="1:6" x14ac:dyDescent="0.2">
      <c r="A86" s="7" t="s">
        <v>24</v>
      </c>
      <c r="B86" s="24">
        <v>0</v>
      </c>
      <c r="C86" s="25"/>
      <c r="D86" s="25"/>
      <c r="E86" s="25"/>
      <c r="F86" s="26"/>
    </row>
    <row r="87" spans="1:6" s="5" customFormat="1" ht="14.45" customHeight="1" x14ac:dyDescent="0.2">
      <c r="A87" s="6" t="s">
        <v>23</v>
      </c>
      <c r="B87" s="24">
        <f>SUM(B83:F86)</f>
        <v>0</v>
      </c>
      <c r="C87" s="25"/>
      <c r="D87" s="25"/>
      <c r="E87" s="25"/>
      <c r="F87" s="26"/>
    </row>
    <row r="88" spans="1:6" s="5" customFormat="1" ht="14.45" customHeight="1" x14ac:dyDescent="0.2">
      <c r="A88" s="6" t="s">
        <v>22</v>
      </c>
      <c r="B88" s="36">
        <f>B80+B87</f>
        <v>-9659332.0700000003</v>
      </c>
      <c r="C88" s="37"/>
      <c r="D88" s="37"/>
      <c r="E88" s="37"/>
      <c r="F88" s="38"/>
    </row>
    <row r="89" spans="1:6" ht="9" customHeight="1" x14ac:dyDescent="0.2">
      <c r="A89" s="10"/>
      <c r="B89" s="27"/>
      <c r="C89" s="27"/>
      <c r="D89" s="27"/>
      <c r="E89" s="27"/>
      <c r="F89" s="27"/>
    </row>
    <row r="90" spans="1:6" s="5" customFormat="1" x14ac:dyDescent="0.2">
      <c r="A90" s="8" t="s">
        <v>21</v>
      </c>
      <c r="B90" s="33"/>
      <c r="C90" s="34"/>
      <c r="D90" s="34"/>
      <c r="E90" s="34"/>
      <c r="F90" s="35"/>
    </row>
    <row r="91" spans="1:6" x14ac:dyDescent="0.2">
      <c r="A91" s="7" t="s">
        <v>20</v>
      </c>
      <c r="B91" s="24">
        <v>0</v>
      </c>
      <c r="C91" s="25"/>
      <c r="D91" s="25"/>
      <c r="E91" s="25"/>
      <c r="F91" s="26"/>
    </row>
    <row r="92" spans="1:6" x14ac:dyDescent="0.2">
      <c r="A92" s="7" t="s">
        <v>19</v>
      </c>
      <c r="B92" s="24">
        <v>0</v>
      </c>
      <c r="C92" s="25"/>
      <c r="D92" s="25"/>
      <c r="E92" s="25"/>
      <c r="F92" s="26"/>
    </row>
    <row r="93" spans="1:6" s="5" customFormat="1" ht="14.45" customHeight="1" x14ac:dyDescent="0.2">
      <c r="A93" s="6" t="s">
        <v>18</v>
      </c>
      <c r="B93" s="36">
        <f>SUM(B91:F92)</f>
        <v>0</v>
      </c>
      <c r="C93" s="37"/>
      <c r="D93" s="37"/>
      <c r="E93" s="37"/>
      <c r="F93" s="38"/>
    </row>
    <row r="94" spans="1:6" ht="9" customHeight="1" x14ac:dyDescent="0.2">
      <c r="A94" s="10"/>
      <c r="B94" s="27"/>
      <c r="C94" s="27"/>
      <c r="D94" s="27"/>
      <c r="E94" s="27"/>
      <c r="F94" s="27"/>
    </row>
    <row r="95" spans="1:6" s="5" customFormat="1" x14ac:dyDescent="0.2">
      <c r="A95" s="8" t="s">
        <v>92</v>
      </c>
      <c r="B95" s="33"/>
      <c r="C95" s="34"/>
      <c r="D95" s="34"/>
      <c r="E95" s="34"/>
      <c r="F95" s="35"/>
    </row>
    <row r="96" spans="1:6" x14ac:dyDescent="0.2">
      <c r="A96" s="7" t="s">
        <v>17</v>
      </c>
      <c r="B96" s="24">
        <v>4766.88</v>
      </c>
      <c r="C96" s="25"/>
      <c r="D96" s="25"/>
      <c r="E96" s="25"/>
      <c r="F96" s="26"/>
    </row>
    <row r="97" spans="1:6" x14ac:dyDescent="0.2">
      <c r="A97" s="7" t="s">
        <v>16</v>
      </c>
      <c r="B97" s="24"/>
      <c r="C97" s="25"/>
      <c r="D97" s="25"/>
      <c r="E97" s="25"/>
      <c r="F97" s="26"/>
    </row>
    <row r="98" spans="1:6" x14ac:dyDescent="0.2">
      <c r="A98" s="7" t="s">
        <v>14</v>
      </c>
      <c r="B98" s="24">
        <v>1</v>
      </c>
      <c r="C98" s="25"/>
      <c r="D98" s="25"/>
      <c r="E98" s="25"/>
      <c r="F98" s="26"/>
    </row>
    <row r="99" spans="1:6" x14ac:dyDescent="0.2">
      <c r="A99" s="7" t="s">
        <v>13</v>
      </c>
      <c r="B99" s="24">
        <v>1</v>
      </c>
      <c r="C99" s="25"/>
      <c r="D99" s="25"/>
      <c r="E99" s="25"/>
      <c r="F99" s="26"/>
    </row>
    <row r="100" spans="1:6" x14ac:dyDescent="0.2">
      <c r="A100" s="7" t="s">
        <v>12</v>
      </c>
      <c r="B100" s="24">
        <v>0</v>
      </c>
      <c r="C100" s="25"/>
      <c r="D100" s="25"/>
      <c r="E100" s="25"/>
      <c r="F100" s="26"/>
    </row>
    <row r="101" spans="1:6" x14ac:dyDescent="0.2">
      <c r="A101" s="7" t="s">
        <v>15</v>
      </c>
      <c r="B101" s="24"/>
      <c r="C101" s="25"/>
      <c r="D101" s="25"/>
      <c r="E101" s="25"/>
      <c r="F101" s="26"/>
    </row>
    <row r="102" spans="1:6" x14ac:dyDescent="0.2">
      <c r="A102" s="7" t="s">
        <v>14</v>
      </c>
      <c r="B102" s="24">
        <v>168523.32</v>
      </c>
      <c r="C102" s="25"/>
      <c r="D102" s="25"/>
      <c r="E102" s="25"/>
      <c r="F102" s="26"/>
    </row>
    <row r="103" spans="1:6" x14ac:dyDescent="0.2">
      <c r="A103" s="7" t="s">
        <v>13</v>
      </c>
      <c r="B103" s="24">
        <v>2590.9</v>
      </c>
      <c r="C103" s="25"/>
      <c r="D103" s="25"/>
      <c r="E103" s="25"/>
      <c r="F103" s="26"/>
    </row>
    <row r="104" spans="1:6" x14ac:dyDescent="0.2">
      <c r="A104" s="7" t="s">
        <v>12</v>
      </c>
      <c r="B104" s="24">
        <v>3839695.6</v>
      </c>
      <c r="C104" s="25"/>
      <c r="D104" s="25"/>
      <c r="E104" s="25"/>
      <c r="F104" s="26"/>
    </row>
    <row r="105" spans="1:6" s="5" customFormat="1" ht="14.45" customHeight="1" x14ac:dyDescent="0.2">
      <c r="A105" s="6" t="s">
        <v>11</v>
      </c>
      <c r="B105" s="36">
        <f>SUM(B96:F104)</f>
        <v>4015578.7</v>
      </c>
      <c r="C105" s="37"/>
      <c r="D105" s="37"/>
      <c r="E105" s="37"/>
      <c r="F105" s="38"/>
    </row>
    <row r="106" spans="1:6" x14ac:dyDescent="0.2">
      <c r="A106" s="9" t="s">
        <v>10</v>
      </c>
      <c r="B106" s="27"/>
      <c r="C106" s="27"/>
      <c r="D106" s="27"/>
      <c r="E106" s="27"/>
      <c r="F106" s="27"/>
    </row>
    <row r="107" spans="1:6" s="5" customFormat="1" x14ac:dyDescent="0.2">
      <c r="A107" s="8" t="s">
        <v>9</v>
      </c>
      <c r="B107" s="33"/>
      <c r="C107" s="34"/>
      <c r="D107" s="34"/>
      <c r="E107" s="34"/>
      <c r="F107" s="35"/>
    </row>
    <row r="108" spans="1:6" x14ac:dyDescent="0.2">
      <c r="A108" s="7" t="s">
        <v>8</v>
      </c>
      <c r="B108" s="24">
        <v>2676033.1800000002</v>
      </c>
      <c r="C108" s="25"/>
      <c r="D108" s="25"/>
      <c r="E108" s="25"/>
      <c r="F108" s="26"/>
    </row>
    <row r="109" spans="1:6" x14ac:dyDescent="0.2">
      <c r="A109" s="7" t="s">
        <v>7</v>
      </c>
      <c r="B109" s="24"/>
      <c r="C109" s="25"/>
      <c r="D109" s="25"/>
      <c r="E109" s="25"/>
      <c r="F109" s="26"/>
    </row>
    <row r="110" spans="1:6" x14ac:dyDescent="0.2">
      <c r="A110" s="7" t="s">
        <v>88</v>
      </c>
      <c r="B110" s="24">
        <v>72014.48</v>
      </c>
      <c r="C110" s="25"/>
      <c r="D110" s="25"/>
      <c r="E110" s="25"/>
      <c r="F110" s="26"/>
    </row>
    <row r="111" spans="1:6" s="5" customFormat="1" ht="14.45" customHeight="1" x14ac:dyDescent="0.2">
      <c r="A111" s="6" t="s">
        <v>6</v>
      </c>
      <c r="B111" s="36">
        <f>SUM(B108:F110)</f>
        <v>2748047.66</v>
      </c>
      <c r="C111" s="37"/>
      <c r="D111" s="37"/>
      <c r="E111" s="37"/>
      <c r="F111" s="38"/>
    </row>
    <row r="112" spans="1:6" ht="9" customHeight="1" x14ac:dyDescent="0.2">
      <c r="A112" s="27"/>
      <c r="B112" s="27"/>
      <c r="C112" s="27"/>
      <c r="D112" s="27"/>
      <c r="E112" s="27"/>
      <c r="F112" s="27"/>
    </row>
    <row r="113" spans="1:6" x14ac:dyDescent="0.2">
      <c r="A113" s="28" t="s">
        <v>5</v>
      </c>
      <c r="B113" s="29"/>
      <c r="C113" s="29"/>
      <c r="D113" s="29"/>
      <c r="E113" s="29"/>
      <c r="F113" s="30"/>
    </row>
    <row r="114" spans="1:6" ht="40.9" customHeight="1" x14ac:dyDescent="0.2">
      <c r="A114" s="4" t="s">
        <v>4</v>
      </c>
      <c r="B114" s="3"/>
      <c r="C114" s="3"/>
      <c r="D114" s="3"/>
      <c r="E114" s="3"/>
      <c r="F114" s="2"/>
    </row>
    <row r="115" spans="1:6" x14ac:dyDescent="0.2">
      <c r="A115" s="1" t="s">
        <v>3</v>
      </c>
    </row>
    <row r="118" spans="1:6" ht="14.45" customHeight="1" x14ac:dyDescent="0.2">
      <c r="A118" s="1" t="s">
        <v>2</v>
      </c>
      <c r="B118" s="1" t="s">
        <v>1</v>
      </c>
      <c r="C118" s="31">
        <f ca="1">TODAY()</f>
        <v>44923</v>
      </c>
      <c r="D118" s="31"/>
      <c r="E118" s="31"/>
      <c r="F118" s="31"/>
    </row>
    <row r="119" spans="1:6" ht="14.45" customHeight="1" x14ac:dyDescent="0.2">
      <c r="A119" s="1" t="s">
        <v>0</v>
      </c>
      <c r="B119" s="32">
        <f>B33+B47+B88+B93-B105</f>
        <v>0</v>
      </c>
      <c r="C119" s="32"/>
      <c r="D119" s="32"/>
      <c r="E119" s="32"/>
      <c r="F119" s="32"/>
    </row>
  </sheetData>
  <sheetProtection algorithmName="SHA-512" hashValue="0ePgdZjvh50m3DDU1ytMCpBpLcOIHj61nAo7wdrJhdNYqxVk1g/r2vEKIaslIeI4F9pFLt5RcE9YuZFjxAoerw==" saltValue="ALCRfIvvkrtJ/5Vfgt6GeQ==" spinCount="100000" sheet="1" objects="1" scenarios="1"/>
  <mergeCells count="107">
    <mergeCell ref="B53:F53"/>
    <mergeCell ref="B17:F17"/>
    <mergeCell ref="B18:F18"/>
    <mergeCell ref="B19:F19"/>
    <mergeCell ref="A20:F20"/>
    <mergeCell ref="A21:F21"/>
    <mergeCell ref="B22:F22"/>
    <mergeCell ref="A7:F7"/>
    <mergeCell ref="A8:F8"/>
    <mergeCell ref="B9:F9"/>
    <mergeCell ref="B10:F10"/>
    <mergeCell ref="B11:F11"/>
    <mergeCell ref="B12:F12"/>
    <mergeCell ref="B13:F13"/>
    <mergeCell ref="B14:F14"/>
    <mergeCell ref="B15:F15"/>
    <mergeCell ref="B44:F44"/>
    <mergeCell ref="B45:F45"/>
    <mergeCell ref="B46:F46"/>
    <mergeCell ref="B47:F47"/>
    <mergeCell ref="A48:F48"/>
    <mergeCell ref="B49:F49"/>
    <mergeCell ref="B50:F50"/>
    <mergeCell ref="B51:F51"/>
    <mergeCell ref="B52:F52"/>
    <mergeCell ref="B79:F79"/>
    <mergeCell ref="B80:F80"/>
    <mergeCell ref="A81:F81"/>
    <mergeCell ref="B57:F57"/>
    <mergeCell ref="B58:F58"/>
    <mergeCell ref="B59:F59"/>
    <mergeCell ref="B60:F60"/>
    <mergeCell ref="B61:F61"/>
    <mergeCell ref="A62:F62"/>
    <mergeCell ref="B63:F63"/>
    <mergeCell ref="B64:F64"/>
    <mergeCell ref="B65:F65"/>
    <mergeCell ref="B66:F66"/>
    <mergeCell ref="B67:F67"/>
    <mergeCell ref="B68:F68"/>
    <mergeCell ref="B69:F69"/>
    <mergeCell ref="B70:F70"/>
    <mergeCell ref="B71:F71"/>
    <mergeCell ref="B72:F72"/>
    <mergeCell ref="B73:F73"/>
    <mergeCell ref="B74:F74"/>
    <mergeCell ref="B75:F75"/>
    <mergeCell ref="B76:F76"/>
    <mergeCell ref="B77:F77"/>
    <mergeCell ref="B103:F103"/>
    <mergeCell ref="B104:F104"/>
    <mergeCell ref="B105:F105"/>
    <mergeCell ref="B82:F82"/>
    <mergeCell ref="B83:F83"/>
    <mergeCell ref="B84:F84"/>
    <mergeCell ref="B85:F85"/>
    <mergeCell ref="B86:F86"/>
    <mergeCell ref="B87:F87"/>
    <mergeCell ref="B88:F88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98:F98"/>
    <mergeCell ref="B99:F99"/>
    <mergeCell ref="B100:F100"/>
    <mergeCell ref="B101:F101"/>
    <mergeCell ref="B102:F102"/>
    <mergeCell ref="A112:F112"/>
    <mergeCell ref="A113:F113"/>
    <mergeCell ref="C118:F118"/>
    <mergeCell ref="B119:F119"/>
    <mergeCell ref="B106:F106"/>
    <mergeCell ref="B107:F107"/>
    <mergeCell ref="B108:F108"/>
    <mergeCell ref="B109:F109"/>
    <mergeCell ref="B110:F110"/>
    <mergeCell ref="B111:F111"/>
    <mergeCell ref="B78:F78"/>
    <mergeCell ref="B31:F31"/>
    <mergeCell ref="B32:F32"/>
    <mergeCell ref="B24:F24"/>
    <mergeCell ref="B25:F25"/>
    <mergeCell ref="B26:F26"/>
    <mergeCell ref="B27:F27"/>
    <mergeCell ref="B28:F28"/>
    <mergeCell ref="B29:F29"/>
    <mergeCell ref="B30:F30"/>
    <mergeCell ref="B54:F54"/>
    <mergeCell ref="A55:F55"/>
    <mergeCell ref="B56:F56"/>
    <mergeCell ref="B33:F33"/>
    <mergeCell ref="A34:F34"/>
    <mergeCell ref="B35:F35"/>
    <mergeCell ref="B36:F36"/>
    <mergeCell ref="B37:F37"/>
    <mergeCell ref="B38:F38"/>
    <mergeCell ref="B39:F39"/>
    <mergeCell ref="B40:F40"/>
    <mergeCell ref="B41:F41"/>
    <mergeCell ref="B42:F42"/>
    <mergeCell ref="B43:F43"/>
  </mergeCells>
  <conditionalFormatting sqref="B46">
    <cfRule type="cellIs" dxfId="14" priority="15" operator="lessThan">
      <formula>0</formula>
    </cfRule>
  </conditionalFormatting>
  <conditionalFormatting sqref="B45">
    <cfRule type="cellIs" dxfId="13" priority="14" operator="lessThan">
      <formula>0</formula>
    </cfRule>
  </conditionalFormatting>
  <conditionalFormatting sqref="B44:F44">
    <cfRule type="cellIs" dxfId="12" priority="13" operator="lessThan">
      <formula>0</formula>
    </cfRule>
  </conditionalFormatting>
  <conditionalFormatting sqref="B65:F77 B79:F79">
    <cfRule type="cellIs" dxfId="11" priority="12" operator="lessThan">
      <formula>0</formula>
    </cfRule>
  </conditionalFormatting>
  <conditionalFormatting sqref="B80:F80">
    <cfRule type="cellIs" dxfId="10" priority="11" operator="lessThan">
      <formula>0</formula>
    </cfRule>
  </conditionalFormatting>
  <conditionalFormatting sqref="B88:F88">
    <cfRule type="cellIs" dxfId="9" priority="10" operator="lessThan">
      <formula>0</formula>
    </cfRule>
  </conditionalFormatting>
  <conditionalFormatting sqref="B83:F87">
    <cfRule type="cellIs" dxfId="8" priority="9" operator="lessThan">
      <formula>0</formula>
    </cfRule>
  </conditionalFormatting>
  <conditionalFormatting sqref="B96:F105">
    <cfRule type="cellIs" dxfId="0" priority="8" operator="lessThan">
      <formula>0</formula>
    </cfRule>
  </conditionalFormatting>
  <conditionalFormatting sqref="B58:F58">
    <cfRule type="cellIs" dxfId="7" priority="7" operator="lessThan">
      <formula>0</formula>
    </cfRule>
  </conditionalFormatting>
  <conditionalFormatting sqref="B59:F60">
    <cfRule type="cellIs" dxfId="6" priority="6" operator="lessThan">
      <formula>0</formula>
    </cfRule>
  </conditionalFormatting>
  <conditionalFormatting sqref="B54:F54">
    <cfRule type="cellIs" dxfId="5" priority="5" operator="lessThan">
      <formula>0</formula>
    </cfRule>
  </conditionalFormatting>
  <conditionalFormatting sqref="B61:F61">
    <cfRule type="cellIs" dxfId="4" priority="4" operator="lessThan">
      <formula>0</formula>
    </cfRule>
  </conditionalFormatting>
  <conditionalFormatting sqref="B78:F78">
    <cfRule type="cellIs" dxfId="2" priority="2" operator="lessThan">
      <formula>0</formula>
    </cfRule>
  </conditionalFormatting>
  <conditionalFormatting sqref="B24:F33">
    <cfRule type="cellIs" dxfId="1" priority="1" operator="lessThan">
      <formula>0</formula>
    </cfRule>
  </conditionalFormatting>
  <printOptions horizontalCentered="1"/>
  <pageMargins left="0.39370078740157483" right="0.39370078740157483" top="0.78740157480314965" bottom="0.39370078740157483" header="0.31496062992125984" footer="0.31496062992125984"/>
  <pageSetup paperSize="9" scale="78" fitToWidth="0" fitToHeight="0" orientation="portrait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HEMU</vt:lpstr>
      <vt:lpstr>HEMU!Area_de_impressao</vt:lpstr>
      <vt:lpstr>HEMU!Titulos_de_impressao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2022-12-28T12:24:56Z</cp:lastPrinted>
  <dcterms:created xsi:type="dcterms:W3CDTF">2022-07-25T13:46:33Z</dcterms:created>
  <dcterms:modified xsi:type="dcterms:W3CDTF">2022-12-28T12:25:13Z</dcterms:modified>
</cp:coreProperties>
</file>