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DEZ)" sheetId="1" r:id="rId1"/>
  </sheets>
  <definedNames>
    <definedName name="_xlnm.Print_Titles" localSheetId="0">'IGH (DEZ)'!$1:$9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N24" i="1"/>
  <c r="K29" i="1"/>
  <c r="K28" i="1"/>
  <c r="K27" i="1"/>
  <c r="K26" i="1"/>
  <c r="K25" i="1"/>
  <c r="K22" i="1"/>
  <c r="K21" i="1"/>
  <c r="K20" i="1"/>
  <c r="M29" i="1"/>
  <c r="L29" i="1"/>
  <c r="N29" i="1" s="1"/>
  <c r="M28" i="1"/>
  <c r="L28" i="1"/>
  <c r="N28" i="1" s="1"/>
  <c r="N27" i="1"/>
  <c r="M27" i="1"/>
  <c r="L27" i="1"/>
  <c r="M22" i="1"/>
  <c r="N22" i="1" s="1"/>
  <c r="L22" i="1"/>
  <c r="M21" i="1"/>
  <c r="L21" i="1"/>
  <c r="N21" i="1" s="1"/>
  <c r="M20" i="1"/>
  <c r="L20" i="1"/>
  <c r="N20" i="1" s="1"/>
  <c r="N26" i="1"/>
  <c r="M26" i="1"/>
  <c r="L26" i="1"/>
  <c r="M25" i="1"/>
  <c r="L25" i="1"/>
  <c r="N25" i="1" s="1"/>
  <c r="J37" i="1" l="1"/>
</calcChain>
</file>

<file path=xl/sharedStrings.xml><?xml version="1.0" encoding="utf-8"?>
<sst xmlns="http://schemas.openxmlformats.org/spreadsheetml/2006/main" count="120" uniqueCount="82">
  <si>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</si>
  <si>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</si>
  <si>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</si>
  <si>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</si>
  <si>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</si>
  <si>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</si>
  <si>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</si>
  <si>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</si>
  <si>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</si>
  <si>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</si>
  <si>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</si>
  <si>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</si>
  <si>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</si>
  <si>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</si>
  <si>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</si>
  <si>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</si>
  <si>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</si>
  <si>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</si>
  <si>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</si>
  <si>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</si>
  <si>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</si>
  <si>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</si>
  <si>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</si>
  <si>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</si>
  <si>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</si>
  <si>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</si>
  <si>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</si>
  <si>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</si>
  <si>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</si>
  <si>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</si>
  <si>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</si>
  <si>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</si>
  <si>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</si>
  <si>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</si>
  <si>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</si>
  <si>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</si>
  <si>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</si>
  <si>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</si>
  <si>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</si>
  <si>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</si>
  <si>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</si>
  <si>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</si>
  <si>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</si>
  <si>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</si>
  <si>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</si>
  <si>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</si>
  <si>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</si>
  <si>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</si>
  <si>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</si>
  <si>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</si>
  <si>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</si>
  <si>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</si>
  <si>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</si>
  <si>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</si>
  <si>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</si>
  <si>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</si>
  <si>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</si>
  <si>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</si>
  <si>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</si>
  <si>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</si>
  <si>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</si>
  <si>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</si>
  <si>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</si>
  <si>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</si>
  <si>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</si>
  <si>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</si>
  <si>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</si>
  <si>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</si>
  <si>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</si>
  <si>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</si>
  <si>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</si>
  <si>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</si>
  <si>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</si>
  <si>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</si>
  <si>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</si>
  <si>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</si>
  <si>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</si>
  <si>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</si>
  <si>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</si>
  <si>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</si>
  <si>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</si>
  <si>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>ANA KARENINE BESSA DE QUEIROZ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</si>
</sst>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4" fillId="0" borderId="1" xfId="3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71305" cy="489716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alberto.azevedo@igh.org.br" TargetMode="External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nadjanara.oliveir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laryssa.barbosa@igh.org.br" TargetMode="External"/><Relationship Id="rId5" Type="http://schemas.openxmlformats.org/officeDocument/2006/relationships/hyperlink" Target="mailto:sheila.nunes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utimaterna.hmi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joao.net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43435</v>
      </c>
    </row>
    <row r="9" spans="1:18" ht="44.25" customHeight="1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ht="19.5" customHeigh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ht="19.5" customHeigh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/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ht="19.5" customHeight="1" x14ac:dyDescent="0.25">
      <c r="A12" s="11" t="s">
        <v>20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ht="19.5" customHeight="1" x14ac:dyDescent="0.25">
      <c r="A13" s="19" t="s">
        <v>22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23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ht="19.5" customHeight="1" x14ac:dyDescent="0.25">
      <c r="A14" s="19" t="s">
        <v>24</v>
      </c>
      <c r="B14" s="20"/>
      <c r="C14" s="20"/>
      <c r="D14" s="20"/>
      <c r="E14" s="21"/>
      <c r="F14" s="22" t="s">
        <v>14</v>
      </c>
      <c r="G14" s="23" t="s">
        <v>25</v>
      </c>
      <c r="H14" s="16" t="s">
        <v>16</v>
      </c>
      <c r="I14" s="17" t="s">
        <v>26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ht="19.5" customHeight="1" x14ac:dyDescent="0.25">
      <c r="A15" s="11" t="s">
        <v>27</v>
      </c>
      <c r="B15" s="12"/>
      <c r="C15" s="12"/>
      <c r="D15" s="12"/>
      <c r="E15" s="13"/>
      <c r="F15" s="14" t="s">
        <v>14</v>
      </c>
      <c r="G15" s="15" t="s">
        <v>28</v>
      </c>
      <c r="H15" s="16" t="s">
        <v>16</v>
      </c>
      <c r="I15" s="17" t="s">
        <v>29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ht="19.5" customHeight="1" x14ac:dyDescent="0.25">
      <c r="A16" s="11" t="s">
        <v>30</v>
      </c>
      <c r="B16" s="12"/>
      <c r="C16" s="12"/>
      <c r="D16" s="12"/>
      <c r="E16" s="13"/>
      <c r="F16" s="14" t="s">
        <v>14</v>
      </c>
      <c r="G16" s="15" t="s">
        <v>28</v>
      </c>
      <c r="H16" s="16" t="s">
        <v>16</v>
      </c>
      <c r="I16" s="17"/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ht="19.5" customHeight="1" x14ac:dyDescent="0.25">
      <c r="A17" s="11" t="s">
        <v>31</v>
      </c>
      <c r="B17" s="12"/>
      <c r="C17" s="12"/>
      <c r="D17" s="12"/>
      <c r="E17" s="13"/>
      <c r="F17" s="14" t="s">
        <v>32</v>
      </c>
      <c r="G17" s="15" t="s">
        <v>33</v>
      </c>
      <c r="H17" s="16" t="s">
        <v>16</v>
      </c>
      <c r="I17" s="17" t="s">
        <v>34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ht="19.5" customHeight="1" x14ac:dyDescent="0.25">
      <c r="A18" s="11" t="s">
        <v>35</v>
      </c>
      <c r="B18" s="12"/>
      <c r="C18" s="12"/>
      <c r="D18" s="12"/>
      <c r="E18" s="13"/>
      <c r="F18" s="14" t="s">
        <v>36</v>
      </c>
      <c r="G18" s="15" t="s">
        <v>37</v>
      </c>
      <c r="H18" s="16" t="s">
        <v>16</v>
      </c>
      <c r="I18" s="17" t="s">
        <v>38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ht="19.5" customHeight="1" x14ac:dyDescent="0.25">
      <c r="A19" s="11" t="s">
        <v>39</v>
      </c>
      <c r="B19" s="12"/>
      <c r="C19" s="12"/>
      <c r="D19" s="12"/>
      <c r="E19" s="13"/>
      <c r="F19" s="14" t="s">
        <v>36</v>
      </c>
      <c r="G19" s="15" t="s">
        <v>40</v>
      </c>
      <c r="H19" s="16" t="s">
        <v>16</v>
      </c>
      <c r="I19" s="17" t="s">
        <v>41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24" customFormat="1" ht="19.5" customHeight="1" x14ac:dyDescent="0.25">
      <c r="A20" s="19" t="s">
        <v>42</v>
      </c>
      <c r="B20" s="20"/>
      <c r="C20" s="20"/>
      <c r="D20" s="20"/>
      <c r="E20" s="21"/>
      <c r="F20" s="22" t="s">
        <v>43</v>
      </c>
      <c r="G20" s="23" t="s">
        <v>44</v>
      </c>
      <c r="H20" s="16" t="s">
        <v>16</v>
      </c>
      <c r="I20" s="32" t="s">
        <v>45</v>
      </c>
      <c r="J20" s="29"/>
      <c r="K20" s="29">
        <f>8853.45-8727.59</f>
        <v>125.86000000000058</v>
      </c>
      <c r="L20" s="29">
        <f>8853.45</f>
        <v>8853.4500000000007</v>
      </c>
      <c r="M20" s="29">
        <f>621.03+1342.41+148+1+1</f>
        <v>2113.44</v>
      </c>
      <c r="N20" s="29">
        <f>L20-M20</f>
        <v>6740.01</v>
      </c>
    </row>
    <row r="21" spans="1:14" s="24" customFormat="1" ht="19.5" customHeight="1" x14ac:dyDescent="0.25">
      <c r="A21" s="19" t="s">
        <v>46</v>
      </c>
      <c r="B21" s="20"/>
      <c r="C21" s="20"/>
      <c r="D21" s="20"/>
      <c r="E21" s="21"/>
      <c r="F21" s="22" t="s">
        <v>43</v>
      </c>
      <c r="G21" s="23" t="s">
        <v>47</v>
      </c>
      <c r="H21" s="16" t="s">
        <v>16</v>
      </c>
      <c r="I21" s="32" t="s">
        <v>48</v>
      </c>
      <c r="J21" s="29"/>
      <c r="K21" s="29">
        <f>8853.45-6390.17</f>
        <v>2463.2800000000007</v>
      </c>
      <c r="L21" s="29">
        <f>8853.45+51.56</f>
        <v>8905.01</v>
      </c>
      <c r="M21" s="29">
        <f>621.03+1342.41+1+1</f>
        <v>1965.44</v>
      </c>
      <c r="N21" s="29">
        <f>L21-M21</f>
        <v>6939.57</v>
      </c>
    </row>
    <row r="22" spans="1:14" s="24" customFormat="1" ht="19.5" customHeight="1" x14ac:dyDescent="0.25">
      <c r="A22" s="19" t="s">
        <v>49</v>
      </c>
      <c r="B22" s="20"/>
      <c r="C22" s="20"/>
      <c r="D22" s="20"/>
      <c r="E22" s="21"/>
      <c r="F22" s="30" t="s">
        <v>43</v>
      </c>
      <c r="G22" s="23" t="s">
        <v>50</v>
      </c>
      <c r="H22" s="16" t="s">
        <v>16</v>
      </c>
      <c r="I22" s="31" t="s">
        <v>51</v>
      </c>
      <c r="J22" s="29"/>
      <c r="K22" s="29">
        <f>2625+260.7-1090.81</f>
        <v>1794.8899999999999</v>
      </c>
      <c r="L22" s="29">
        <f>8853.45+3128.44+1646.55</f>
        <v>13628.44</v>
      </c>
      <c r="M22" s="29">
        <f>621.03+2655.54+1+3128.44</f>
        <v>6406.01</v>
      </c>
      <c r="N22" s="29">
        <f>L22-M22</f>
        <v>7222.43</v>
      </c>
    </row>
    <row r="23" spans="1:14" s="24" customFormat="1" ht="19.5" customHeight="1" x14ac:dyDescent="0.25">
      <c r="A23" s="19" t="s">
        <v>52</v>
      </c>
      <c r="B23" s="20"/>
      <c r="C23" s="20"/>
      <c r="D23" s="20"/>
      <c r="E23" s="21"/>
      <c r="F23" s="30" t="s">
        <v>43</v>
      </c>
      <c r="G23" s="23" t="s">
        <v>53</v>
      </c>
      <c r="H23" s="16" t="s">
        <v>16</v>
      </c>
      <c r="I23" s="31"/>
      <c r="J23" s="29"/>
      <c r="K23" s="29"/>
      <c r="L23" s="29"/>
      <c r="M23" s="29"/>
      <c r="N23" s="29"/>
    </row>
    <row r="24" spans="1:14" s="24" customFormat="1" ht="19.5" customHeight="1" x14ac:dyDescent="0.25">
      <c r="A24" s="19" t="s">
        <v>81</v>
      </c>
      <c r="B24" s="20"/>
      <c r="C24" s="20"/>
      <c r="D24" s="20"/>
      <c r="E24" s="21"/>
      <c r="F24" s="30" t="s">
        <v>43</v>
      </c>
      <c r="G24" s="23" t="s">
        <v>54</v>
      </c>
      <c r="H24" s="16" t="s">
        <v>16</v>
      </c>
      <c r="I24" s="32"/>
      <c r="J24" s="29"/>
      <c r="K24" s="29">
        <f>10855.72-7941.93</f>
        <v>2913.7899999999991</v>
      </c>
      <c r="L24" s="29">
        <v>10855.72</v>
      </c>
      <c r="M24" s="29">
        <v>2516.0700000000002</v>
      </c>
      <c r="N24" s="29">
        <f t="shared" ref="N24:N29" si="0">L24-M24</f>
        <v>8339.65</v>
      </c>
    </row>
    <row r="25" spans="1:14" s="24" customFormat="1" ht="19.5" customHeight="1" x14ac:dyDescent="0.25">
      <c r="A25" s="19" t="s">
        <v>55</v>
      </c>
      <c r="B25" s="20"/>
      <c r="C25" s="20"/>
      <c r="D25" s="20"/>
      <c r="E25" s="21"/>
      <c r="F25" s="30" t="s">
        <v>43</v>
      </c>
      <c r="G25" s="23" t="s">
        <v>56</v>
      </c>
      <c r="H25" s="16" t="s">
        <v>16</v>
      </c>
      <c r="I25" s="31" t="s">
        <v>57</v>
      </c>
      <c r="J25" s="29"/>
      <c r="K25" s="29">
        <f>7068.65-5059.09</f>
        <v>2009.5599999999995</v>
      </c>
      <c r="L25" s="29">
        <f>7068.65</f>
        <v>7068.65</v>
      </c>
      <c r="M25" s="29">
        <f>621.03+903.73+1+1</f>
        <v>1526.76</v>
      </c>
      <c r="N25" s="29">
        <f t="shared" si="0"/>
        <v>5541.8899999999994</v>
      </c>
    </row>
    <row r="26" spans="1:14" s="24" customFormat="1" ht="19.5" customHeight="1" x14ac:dyDescent="0.25">
      <c r="A26" s="19" t="s">
        <v>58</v>
      </c>
      <c r="B26" s="20"/>
      <c r="C26" s="20"/>
      <c r="D26" s="20"/>
      <c r="E26" s="21"/>
      <c r="F26" s="22" t="s">
        <v>43</v>
      </c>
      <c r="G26" s="23" t="s">
        <v>59</v>
      </c>
      <c r="H26" s="16" t="s">
        <v>16</v>
      </c>
      <c r="I26" s="31" t="s">
        <v>60</v>
      </c>
      <c r="J26" s="29"/>
      <c r="K26" s="29">
        <f>5973.38-4210.25</f>
        <v>1763.13</v>
      </c>
      <c r="L26" s="29">
        <f>5973.38</f>
        <v>5973.38</v>
      </c>
      <c r="M26" s="29">
        <f>621.03+602.53+1+1</f>
        <v>1225.56</v>
      </c>
      <c r="N26" s="29">
        <f t="shared" si="0"/>
        <v>4747.82</v>
      </c>
    </row>
    <row r="27" spans="1:14" s="24" customFormat="1" ht="19.5" customHeight="1" x14ac:dyDescent="0.25">
      <c r="A27" s="19" t="s">
        <v>61</v>
      </c>
      <c r="B27" s="20"/>
      <c r="C27" s="20"/>
      <c r="D27" s="20"/>
      <c r="E27" s="21"/>
      <c r="F27" s="22" t="s">
        <v>43</v>
      </c>
      <c r="G27" s="23" t="s">
        <v>62</v>
      </c>
      <c r="H27" s="16" t="s">
        <v>16</v>
      </c>
      <c r="I27" s="31" t="s">
        <v>63</v>
      </c>
      <c r="J27" s="29"/>
      <c r="K27" s="29">
        <f>8853.45-6442.31</f>
        <v>2411.1400000000003</v>
      </c>
      <c r="L27" s="29">
        <f>8853.45</f>
        <v>8853.4500000000007</v>
      </c>
      <c r="M27" s="29">
        <f>621.03+1394.55+1+1</f>
        <v>2017.58</v>
      </c>
      <c r="N27" s="29">
        <f t="shared" si="0"/>
        <v>6835.8700000000008</v>
      </c>
    </row>
    <row r="28" spans="1:14" s="24" customFormat="1" ht="19.5" customHeight="1" x14ac:dyDescent="0.25">
      <c r="A28" s="19" t="s">
        <v>64</v>
      </c>
      <c r="B28" s="20"/>
      <c r="C28" s="20"/>
      <c r="D28" s="20"/>
      <c r="E28" s="21"/>
      <c r="F28" s="30" t="s">
        <v>43</v>
      </c>
      <c r="G28" s="23" t="s">
        <v>65</v>
      </c>
      <c r="H28" s="16" t="s">
        <v>16</v>
      </c>
      <c r="I28" s="32" t="s">
        <v>66</v>
      </c>
      <c r="J28" s="29"/>
      <c r="K28" s="29">
        <f>4523.22+208.57-2598.53</f>
        <v>2133.2599999999998</v>
      </c>
      <c r="L28" s="29">
        <f>8853.45+2002.27</f>
        <v>10855.720000000001</v>
      </c>
      <c r="M28" s="29">
        <f>621.03+1893.04+1</f>
        <v>2515.0699999999997</v>
      </c>
      <c r="N28" s="29">
        <f t="shared" si="0"/>
        <v>8340.6500000000015</v>
      </c>
    </row>
    <row r="29" spans="1:14" s="24" customFormat="1" ht="19.5" customHeight="1" x14ac:dyDescent="0.25">
      <c r="A29" s="19" t="s">
        <v>67</v>
      </c>
      <c r="B29" s="20"/>
      <c r="C29" s="20"/>
      <c r="D29" s="20"/>
      <c r="E29" s="21"/>
      <c r="F29" s="22" t="s">
        <v>43</v>
      </c>
      <c r="G29" s="23" t="s">
        <v>68</v>
      </c>
      <c r="H29" s="16" t="s">
        <v>16</v>
      </c>
      <c r="I29" s="32" t="s">
        <v>69</v>
      </c>
      <c r="J29" s="29"/>
      <c r="K29" s="29">
        <f>5973.38+292.81-4290.77</f>
        <v>1975.42</v>
      </c>
      <c r="L29" s="29">
        <f>5973.38</f>
        <v>5973.38</v>
      </c>
      <c r="M29" s="29">
        <f>621.03+602.53+1+1</f>
        <v>1225.56</v>
      </c>
      <c r="N29" s="29">
        <f t="shared" si="0"/>
        <v>4747.82</v>
      </c>
    </row>
    <row r="30" spans="1:14" s="1" customFormat="1" ht="19.5" customHeight="1" x14ac:dyDescent="0.25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9.5" customHeight="1" x14ac:dyDescent="0.25">
      <c r="A31" s="25" t="s">
        <v>70</v>
      </c>
      <c r="B31" s="2"/>
      <c r="C31" s="2"/>
      <c r="D31" s="2" t="s">
        <v>71</v>
      </c>
      <c r="F31" s="3"/>
      <c r="G31" s="4"/>
      <c r="H31" s="2"/>
      <c r="I31" s="2"/>
      <c r="J31" s="2"/>
      <c r="K31" s="2"/>
      <c r="L31" s="2"/>
      <c r="M31" s="2"/>
      <c r="N31" s="2"/>
    </row>
    <row r="34" spans="1:18" s="1" customFormat="1" ht="19.5" customHeight="1" x14ac:dyDescent="0.25">
      <c r="A34" s="26" t="s">
        <v>72</v>
      </c>
      <c r="B34" s="2"/>
      <c r="C34" s="2"/>
      <c r="D34" s="2"/>
      <c r="E34" s="2"/>
      <c r="F34" s="2"/>
      <c r="G34" s="4"/>
      <c r="H34" s="2"/>
      <c r="L34" s="2"/>
      <c r="M34" s="2"/>
      <c r="N34" s="2"/>
    </row>
    <row r="35" spans="1:18" s="1" customFormat="1" ht="19.5" customHeight="1" x14ac:dyDescent="0.25">
      <c r="A35" s="26" t="s">
        <v>73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  <c r="Q35" s="2"/>
      <c r="R35" s="2"/>
    </row>
    <row r="36" spans="1:18" s="1" customFormat="1" ht="19.5" customHeight="1" x14ac:dyDescent="0.25">
      <c r="A36" s="26" t="s">
        <v>74</v>
      </c>
      <c r="B36" s="2"/>
      <c r="C36" s="2"/>
      <c r="D36" s="2"/>
      <c r="E36" s="2"/>
      <c r="F36" s="3"/>
      <c r="G36" s="4"/>
      <c r="H36" s="2"/>
      <c r="L36" s="2"/>
      <c r="M36" s="2"/>
      <c r="N36" s="2"/>
      <c r="Q36" s="2"/>
      <c r="R36" s="2"/>
    </row>
    <row r="37" spans="1:18" s="1" customFormat="1" ht="19.5" customHeight="1" x14ac:dyDescent="0.25">
      <c r="A37" s="27" t="s">
        <v>75</v>
      </c>
      <c r="B37" s="2"/>
      <c r="C37" s="2"/>
      <c r="D37" s="2"/>
      <c r="E37" s="2"/>
      <c r="F37" s="3"/>
      <c r="G37" s="4"/>
      <c r="H37" s="2"/>
      <c r="I37" s="28" t="s">
        <v>76</v>
      </c>
      <c r="J37" s="35">
        <f ca="1">TODAY()</f>
        <v>45150</v>
      </c>
      <c r="K37" s="35"/>
      <c r="L37" s="2"/>
      <c r="M37" s="2"/>
      <c r="N37" s="2"/>
      <c r="Q37" s="2"/>
      <c r="R37" s="2"/>
    </row>
    <row r="38" spans="1:18" s="1" customFormat="1" ht="19.5" customHeight="1" x14ac:dyDescent="0.25">
      <c r="A38" s="26" t="s">
        <v>77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ht="19.5" customHeight="1" x14ac:dyDescent="0.25">
      <c r="A39" s="26" t="s">
        <v>78</v>
      </c>
    </row>
    <row r="40" spans="1:18" ht="19.5" customHeight="1" x14ac:dyDescent="0.25">
      <c r="A40" s="26" t="s">
        <v>79</v>
      </c>
    </row>
    <row r="42" spans="1:18" s="1" customFormat="1" ht="19.5" customHeight="1" x14ac:dyDescent="0.25">
      <c r="A42" s="5" t="s">
        <v>80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9:E9"/>
    <mergeCell ref="J37:K37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7" r:id="rId5"/>
    <hyperlink ref="I17" r:id="rId6" display="utineo.hmmi@igh.org.br"/>
    <hyperlink ref="I18" r:id="rId7" display="utineo2.hmi@igh.org.br"/>
    <hyperlink ref="I19" r:id="rId8" display="ucin.hmi@igh.org.br"/>
    <hyperlink ref="I28" r:id="rId9" display="ccirurgico.hmi@igh.org.br"/>
    <hyperlink ref="I15" r:id="rId10" display="utimaterna.hmi@igh.org.br"/>
    <hyperlink ref="I10" r:id="rId11" display="laryssa.barbosa@igh.org.br"/>
    <hyperlink ref="I25" r:id="rId12"/>
    <hyperlink ref="I22" r:id="rId13"/>
    <hyperlink ref="I26" r:id="rId14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5"/>
  <ignoredErrors>
    <ignoredError sqref="F20:F22 F26:F29 F25" numberStoredAsText="1"/>
  </ignoredError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(DEZ)</vt:lpstr>
      <vt:lpstr>'IGH (DEZ)'!Titulos_de_impressao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2023-08-12T09:35:37Z</dcterms:modified>
</cp:coreProperties>
</file>