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lciene.silva.HMI\Downloads\"/>
    </mc:Choice>
  </mc:AlternateContent>
  <bookViews>
    <workbookView xWindow="0" yWindow="0" windowWidth="28800" windowHeight="12435" tabRatio="593"/>
  </bookViews>
  <sheets>
    <sheet name="IGH" sheetId="1" r:id="rId1"/>
  </sheets>
  <definedNames>
    <definedName name="_xlnm._FilterDatabase" localSheetId="0" hidden="1">IGH!$I$21:$I$22</definedName>
    <definedName name="_xlnm.Print_Area" localSheetId="0">IGH!$A$1:$P$65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P34" i="1" s="1"/>
  <c r="O39" i="1"/>
  <c r="P39" i="1" s="1"/>
  <c r="O35" i="1"/>
  <c r="N35" i="1"/>
  <c r="P35" i="1" s="1"/>
  <c r="O33" i="1"/>
  <c r="P33" i="1" s="1"/>
  <c r="O32" i="1"/>
  <c r="P32" i="1" s="1"/>
  <c r="O31" i="1"/>
  <c r="P31" i="1" s="1"/>
  <c r="N31" i="1"/>
  <c r="O30" i="1"/>
  <c r="P30" i="1" s="1"/>
  <c r="O29" i="1"/>
  <c r="O28" i="1"/>
  <c r="N28" i="1"/>
  <c r="P28" i="1" s="1"/>
  <c r="O27" i="1"/>
  <c r="P27" i="1" s="1"/>
  <c r="O26" i="1"/>
  <c r="P26" i="1" s="1"/>
  <c r="O25" i="1"/>
  <c r="P25" i="1" s="1"/>
  <c r="O24" i="1"/>
  <c r="P24" i="1"/>
  <c r="P29" i="1"/>
  <c r="P36" i="1"/>
  <c r="P37" i="1"/>
  <c r="P38" i="1"/>
  <c r="N49" i="1"/>
  <c r="P49" i="1" s="1"/>
  <c r="O48" i="1"/>
  <c r="P48" i="1" s="1"/>
  <c r="P41" i="1"/>
  <c r="O45" i="1"/>
  <c r="P45" i="1" s="1"/>
  <c r="P46" i="1" l="1"/>
  <c r="N51" i="1"/>
  <c r="P51" i="1" s="1"/>
  <c r="P40" i="1"/>
  <c r="P47" i="1" l="1"/>
  <c r="P42" i="1"/>
  <c r="L58" i="1"/>
</calcChain>
</file>

<file path=xl/sharedStrings.xml><?xml version="1.0" encoding="utf-8"?>
<sst xmlns="http://schemas.openxmlformats.org/spreadsheetml/2006/main" count="290" uniqueCount="150">
  <si>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</si>
  <si>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</si>
  <si>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</si>
  <si>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</si>
  <si>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</si>
  <si>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</si>
  <si>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</si>
  <si>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</si>
  <si>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</si>
  <si>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</si>
  <si>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</si>
  <si>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</si>
  <si>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</si>
  <si>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</si>
  <si>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</si>
  <si>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</si>
  <si>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</si>
  <si>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</si>
  <si>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</si>
  <si>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</si>
  <si>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</si>
  <si>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</si>
  <si>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</si>
  <si>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</si>
  <si>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</si>
  <si>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</si>
  <si>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</si>
  <si>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</si>
  <si>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</si>
  <si>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</si>
  <si>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</si>
  <si>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</si>
  <si>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</si>
  <si>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</si>
  <si>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</si>
  <si>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</si>
  <si>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</si>
  <si>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</si>
  <si>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</si>
  <si>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</si>
  <si>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</si>
  <si>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</si>
  <si>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</si>
  <si>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</si>
  <si>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</si>
  <si>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</si>
  <si>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</si>
  <si>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</si>
  <si>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</si>
  <si>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</si>
  <si>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</si>
  <si>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</si>
  <si>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</si>
  <si>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</si>
  <si>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</si>
  <si>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</si>
  <si>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</si>
  <si>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</si>
  <si>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</si>
  <si>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</si>
  <si>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</si>
  <si>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</si>
  <si>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</si>
  <si>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</si>
  <si>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</si>
  <si>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</si>
  <si>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</si>
  <si>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</si>
  <si>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</si>
  <si>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</si>
  <si>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HMI</t>
  </si>
  <si>
    <t>COORDENADOR DE PROJETOS: PROJETO LEAN</t>
  </si>
  <si>
    <t>(62) 3217-8900</t>
  </si>
  <si>
    <t>projetos.hmi@igh.org.br</t>
  </si>
  <si>
    <t>COORDENADOR DE PROJETOS: PROJETO HCOR</t>
  </si>
  <si>
    <t>COORDENADOR DE PROJETOS: PROJETO APICE ON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</si>
  <si>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</si>
  <si>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</si>
  <si>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</si>
  <si>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</si>
  <si>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</si>
  <si>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</si>
  <si>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</si>
  <si>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</si>
  <si>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</si>
  <si>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</si>
  <si>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</si>
  <si>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</si>
  <si>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</si>
  <si>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</si>
  <si>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</si>
  <si>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</si>
  <si>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</si>
  <si>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</si>
  <si>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</si>
  <si>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</si>
  <si>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</si>
  <si>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</si>
  <si>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</si>
  <si>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</si>
  <si>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</si>
  <si>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</si>
  <si>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</si>
  <si>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</si>
  <si>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</si>
  <si>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</si>
  <si>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</si>
  <si>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</si>
  <si>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</si>
  <si>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</si>
  <si>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</si>
  <si>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</si>
  <si>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</si>
  <si>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</si>
  <si>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</si>
  <si>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</si>
  <si>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</si>
  <si>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</si>
  <si>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</si>
  <si>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</si>
  <si>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</si>
  <si>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</si>
  <si>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</si>
  <si>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</si>
  <si>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</si>
  <si>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</si>
  <si>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</si>
  <si>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</si>
  <si>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</si>
  <si>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</si>
  <si>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</si>
  <si>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</si>
  <si>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</si>
  <si>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</si>
  <si>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</si>
  <si>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TAHITI ROSAS BENEVIDES</t>
  </si>
  <si>
    <t xml:space="preserve">COORDENADOR (A) DE CONTROLADORIA </t>
  </si>
  <si>
    <t>tahiti.benevides@igh.org.br</t>
  </si>
  <si>
    <t>GERENTE DE FATURAMENTO</t>
  </si>
  <si>
    <t>COMPLIANCE OFFICER GOIÁS</t>
  </si>
  <si>
    <t>LEONARDO BITTENCOURT DA CRUZ</t>
  </si>
  <si>
    <t>leonardo.cruz@igh.org.br</t>
  </si>
  <si>
    <t>COORDENADOR (A) FINANCEIRO</t>
  </si>
  <si>
    <t xml:space="preserve">COORDENADOR (A) DE COMPRAS </t>
  </si>
  <si>
    <t>Tiago.farias@igh.org.br</t>
  </si>
  <si>
    <t>TIAGO FARIAS DE SOUZA</t>
  </si>
  <si>
    <t>FABIO COIMBRA DE CASTRO TEIXEIRA</t>
  </si>
  <si>
    <t>fabio.teixeira@igh.org.br</t>
  </si>
  <si>
    <t>MAIANNA BRASIL DE ARAGAO CRUZ</t>
  </si>
  <si>
    <t xml:space="preserve">maianna.brasil@igh.org.br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</si>
</sst>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theme="10"/>
      <name val="Calibri"/>
      <family val="2"/>
      <scheme val="minor"/>
    </font>
    <font>
      <sz val="11"/>
      <name val="Liberation Sans"/>
      <family val="2"/>
    </font>
    <font>
      <u/>
      <sz val="11"/>
      <color theme="8" tint="-0.249977111117893"/>
      <name val="Liberation Sans"/>
      <family val="2"/>
    </font>
    <font>
      <u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14" fontId="7" fillId="0" borderId="0" xfId="1" applyNumberFormat="1" applyFont="1" applyFill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  <xf numFmtId="4" fontId="1" fillId="0" borderId="3" xfId="2" applyNumberFormat="1" applyFont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9" fillId="0" borderId="3" xfId="4" applyFont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360394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hyperlink" Target="mailto:fabio.teixeira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hyperlink" Target="mailto:Tiago.farias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leonardo.cruz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tahiti.benevides@igh.org.b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5"/>
  <sheetViews>
    <sheetView showGridLines="0" tabSelected="1" view="pageBreakPreview" topLeftCell="A7" zoomScale="80" zoomScaleNormal="80" zoomScaleSheetLayoutView="80" workbookViewId="0">
      <selection activeCell="R9" sqref="R9"/>
    </sheetView>
  </sheetViews>
  <sheetFormatPr defaultColWidth="9.7109375" defaultRowHeight="24.75" customHeight="1" x14ac:dyDescent="0.25"/>
  <cols>
    <col min="1" max="3" width="12.28515625" style="1" customWidth="1"/>
    <col min="4" max="5" width="24.5703125" style="1" customWidth="1"/>
    <col min="6" max="6" width="12" style="2" bestFit="1" customWidth="1"/>
    <col min="7" max="7" width="12.140625" style="2" hidden="1" customWidth="1"/>
    <col min="8" max="8" width="11.85546875" style="2" hidden="1" customWidth="1"/>
    <col min="9" max="9" width="58.5703125" style="3" bestFit="1" customWidth="1"/>
    <col min="10" max="10" width="16.5703125" style="1" bestFit="1" customWidth="1"/>
    <col min="11" max="11" width="42.140625" style="1" bestFit="1" customWidth="1"/>
    <col min="12" max="12" width="15.140625" style="1" bestFit="1" customWidth="1"/>
    <col min="13" max="13" width="11.28515625" style="1" customWidth="1"/>
    <col min="14" max="15" width="13.42578125" style="1" customWidth="1"/>
    <col min="16" max="16" width="18.570312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 x14ac:dyDescent="0.25">
      <c r="A3" s="21" t="s">
        <v>84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6" spans="1:19" ht="24.75" customHeight="1" x14ac:dyDescent="0.25">
      <c r="A6" s="1" t="s">
        <v>0</v>
      </c>
    </row>
    <row r="8" spans="1:19" s="4" customFormat="1" ht="24.75" customHeight="1" x14ac:dyDescent="0.25">
      <c r="A8" s="5" t="s">
        <v>1</v>
      </c>
      <c r="B8" s="6">
        <v>45108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 x14ac:dyDescent="0.25">
      <c r="A10" s="19" t="s">
        <v>2</v>
      </c>
      <c r="B10" s="19"/>
      <c r="C10" s="19"/>
      <c r="D10" s="19"/>
      <c r="E10" s="20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 x14ac:dyDescent="0.25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36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 x14ac:dyDescent="0.25">
      <c r="A12" s="13" t="s">
        <v>21</v>
      </c>
      <c r="B12" s="14"/>
      <c r="C12" s="14"/>
      <c r="D12" s="14"/>
      <c r="E12" s="14"/>
      <c r="F12" s="15" t="s">
        <v>109</v>
      </c>
      <c r="G12" s="16" t="s">
        <v>16</v>
      </c>
      <c r="H12" s="16" t="s">
        <v>17</v>
      </c>
      <c r="I12" s="17" t="s">
        <v>22</v>
      </c>
      <c r="J12" s="18" t="s">
        <v>19</v>
      </c>
      <c r="K12" s="36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 x14ac:dyDescent="0.25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36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 x14ac:dyDescent="0.25">
      <c r="A14" s="13" t="s">
        <v>110</v>
      </c>
      <c r="B14" s="14"/>
      <c r="C14" s="14"/>
      <c r="D14" s="14"/>
      <c r="E14" s="14"/>
      <c r="F14" s="15" t="s">
        <v>109</v>
      </c>
      <c r="G14" s="16" t="s">
        <v>16</v>
      </c>
      <c r="H14" s="16" t="s">
        <v>17</v>
      </c>
      <c r="I14" s="17" t="s">
        <v>22</v>
      </c>
      <c r="J14" s="18" t="s">
        <v>19</v>
      </c>
      <c r="K14" s="36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 x14ac:dyDescent="0.25">
      <c r="A15" s="13" t="s">
        <v>107</v>
      </c>
      <c r="B15" s="14"/>
      <c r="C15" s="14"/>
      <c r="D15" s="14"/>
      <c r="E15" s="14"/>
      <c r="F15" s="15" t="s">
        <v>109</v>
      </c>
      <c r="G15" s="16" t="s">
        <v>16</v>
      </c>
      <c r="H15" s="16" t="s">
        <v>17</v>
      </c>
      <c r="I15" s="17" t="s">
        <v>22</v>
      </c>
      <c r="J15" s="18" t="s">
        <v>19</v>
      </c>
      <c r="K15" s="36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 x14ac:dyDescent="0.25">
      <c r="A16" s="13" t="s">
        <v>26</v>
      </c>
      <c r="B16" s="14"/>
      <c r="C16" s="14"/>
      <c r="D16" s="14"/>
      <c r="E16" s="14"/>
      <c r="F16" s="15" t="s">
        <v>109</v>
      </c>
      <c r="G16" s="16" t="s">
        <v>16</v>
      </c>
      <c r="H16" s="16" t="s">
        <v>17</v>
      </c>
      <c r="I16" s="17" t="s">
        <v>22</v>
      </c>
      <c r="J16" s="18" t="s">
        <v>19</v>
      </c>
      <c r="K16" s="36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 x14ac:dyDescent="0.25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36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 x14ac:dyDescent="0.25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36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 x14ac:dyDescent="0.25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36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 x14ac:dyDescent="0.25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36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50000</v>
      </c>
    </row>
    <row r="21" spans="1:16" s="4" customFormat="1" ht="24.75" customHeight="1" x14ac:dyDescent="0.25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36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54990</v>
      </c>
    </row>
    <row r="22" spans="1:16" s="4" customFormat="1" ht="24.75" customHeight="1" x14ac:dyDescent="0.25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36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49990</v>
      </c>
    </row>
    <row r="23" spans="1:16" s="4" customFormat="1" ht="25.5" customHeight="1" x14ac:dyDescent="0.25">
      <c r="A23" s="13" t="s">
        <v>45</v>
      </c>
      <c r="B23" s="14"/>
      <c r="C23" s="14"/>
      <c r="D23" s="14"/>
      <c r="E23" s="14"/>
      <c r="F23" s="15" t="s">
        <v>131</v>
      </c>
      <c r="G23" s="16" t="s">
        <v>16</v>
      </c>
      <c r="H23" s="16" t="s">
        <v>47</v>
      </c>
      <c r="I23" s="17" t="s">
        <v>48</v>
      </c>
      <c r="J23" s="18" t="s">
        <v>19</v>
      </c>
      <c r="K23" s="36" t="s">
        <v>49</v>
      </c>
      <c r="L23" s="18">
        <v>0</v>
      </c>
      <c r="M23" s="18">
        <v>0</v>
      </c>
      <c r="N23" s="18">
        <v>0</v>
      </c>
      <c r="O23" s="18">
        <v>0</v>
      </c>
      <c r="P23" s="18">
        <v>30000</v>
      </c>
    </row>
    <row r="24" spans="1:16" s="29" customFormat="1" ht="24.75" customHeight="1" x14ac:dyDescent="0.25">
      <c r="A24" s="23" t="s">
        <v>50</v>
      </c>
      <c r="B24" s="24"/>
      <c r="C24" s="24"/>
      <c r="D24" s="24"/>
      <c r="E24" s="24"/>
      <c r="F24" s="25" t="s">
        <v>46</v>
      </c>
      <c r="G24" s="26" t="s">
        <v>16</v>
      </c>
      <c r="H24" s="26" t="s">
        <v>47</v>
      </c>
      <c r="I24" s="27" t="s">
        <v>51</v>
      </c>
      <c r="J24" s="28" t="s">
        <v>19</v>
      </c>
      <c r="K24" s="37" t="s">
        <v>52</v>
      </c>
      <c r="L24" s="28">
        <v>0</v>
      </c>
      <c r="M24" s="28">
        <v>0</v>
      </c>
      <c r="N24" s="28">
        <v>8310.65</v>
      </c>
      <c r="O24" s="28">
        <f>638.5+1172.74+1</f>
        <v>1812.24</v>
      </c>
      <c r="P24" s="28">
        <f>N24-O24</f>
        <v>6498.41</v>
      </c>
    </row>
    <row r="25" spans="1:16" s="29" customFormat="1" ht="24.75" customHeight="1" x14ac:dyDescent="0.25">
      <c r="A25" s="23" t="s">
        <v>135</v>
      </c>
      <c r="B25" s="24"/>
      <c r="C25" s="24"/>
      <c r="D25" s="24"/>
      <c r="E25" s="24"/>
      <c r="F25" s="25"/>
      <c r="G25" s="26"/>
      <c r="H25" s="26"/>
      <c r="I25" s="27" t="s">
        <v>136</v>
      </c>
      <c r="J25" s="28" t="s">
        <v>19</v>
      </c>
      <c r="K25" s="38" t="s">
        <v>137</v>
      </c>
      <c r="L25" s="28">
        <v>0</v>
      </c>
      <c r="M25" s="28">
        <v>0</v>
      </c>
      <c r="N25" s="28">
        <v>7084.44</v>
      </c>
      <c r="O25" s="28">
        <f>838.91 +832.56+156.8 +1</f>
        <v>1829.2699999999998</v>
      </c>
      <c r="P25" s="28">
        <f t="shared" ref="P25:P39" si="0">N25-O25</f>
        <v>5255.17</v>
      </c>
    </row>
    <row r="26" spans="1:16" s="29" customFormat="1" ht="24.75" customHeight="1" x14ac:dyDescent="0.25">
      <c r="A26" s="23" t="s">
        <v>54</v>
      </c>
      <c r="B26" s="24"/>
      <c r="C26" s="24"/>
      <c r="D26" s="24"/>
      <c r="E26" s="24"/>
      <c r="F26" s="25" t="s">
        <v>46</v>
      </c>
      <c r="G26" s="26" t="s">
        <v>16</v>
      </c>
      <c r="H26" s="26" t="s">
        <v>47</v>
      </c>
      <c r="I26" s="27" t="s">
        <v>55</v>
      </c>
      <c r="J26" s="28" t="s">
        <v>19</v>
      </c>
      <c r="K26" s="37" t="s">
        <v>56</v>
      </c>
      <c r="L26" s="28">
        <v>0</v>
      </c>
      <c r="M26" s="28">
        <v>0</v>
      </c>
      <c r="N26" s="28">
        <v>11872.35</v>
      </c>
      <c r="O26" s="28">
        <f>876.95+2086.63+1</f>
        <v>2964.58</v>
      </c>
      <c r="P26" s="28">
        <f t="shared" si="0"/>
        <v>8907.77</v>
      </c>
    </row>
    <row r="27" spans="1:16" s="29" customFormat="1" ht="24.75" customHeight="1" x14ac:dyDescent="0.25">
      <c r="A27" s="23" t="s">
        <v>122</v>
      </c>
      <c r="B27" s="24"/>
      <c r="C27" s="24"/>
      <c r="D27" s="24"/>
      <c r="E27" s="24"/>
      <c r="F27" s="25" t="s">
        <v>46</v>
      </c>
      <c r="G27" s="26"/>
      <c r="H27" s="26"/>
      <c r="I27" s="27" t="s">
        <v>123</v>
      </c>
      <c r="J27" s="28" t="s">
        <v>19</v>
      </c>
      <c r="K27" s="38" t="s">
        <v>125</v>
      </c>
      <c r="L27" s="28">
        <v>0</v>
      </c>
      <c r="M27" s="28">
        <v>0</v>
      </c>
      <c r="N27" s="28">
        <v>7328.73</v>
      </c>
      <c r="O27" s="28">
        <f>851.93+896.16+1</f>
        <v>1749.09</v>
      </c>
      <c r="P27" s="28">
        <f t="shared" si="0"/>
        <v>5579.6399999999994</v>
      </c>
    </row>
    <row r="28" spans="1:16" s="29" customFormat="1" ht="24.75" customHeight="1" x14ac:dyDescent="0.25">
      <c r="A28" s="23" t="s">
        <v>121</v>
      </c>
      <c r="B28" s="24"/>
      <c r="C28" s="24"/>
      <c r="D28" s="24"/>
      <c r="E28" s="24"/>
      <c r="F28" s="25" t="s">
        <v>46</v>
      </c>
      <c r="G28" s="26"/>
      <c r="H28" s="26"/>
      <c r="I28" s="27" t="s">
        <v>60</v>
      </c>
      <c r="J28" s="28" t="s">
        <v>19</v>
      </c>
      <c r="K28" s="38" t="s">
        <v>124</v>
      </c>
      <c r="L28" s="28">
        <v>0</v>
      </c>
      <c r="M28" s="28">
        <v>0</v>
      </c>
      <c r="N28" s="28">
        <f>11872.35+62.01</f>
        <v>11934.36</v>
      </c>
      <c r="O28" s="28">
        <f>876.95+2086.63+1</f>
        <v>2964.58</v>
      </c>
      <c r="P28" s="28">
        <f t="shared" si="0"/>
        <v>8969.7800000000007</v>
      </c>
    </row>
    <row r="29" spans="1:16" s="29" customFormat="1" ht="24.75" customHeight="1" x14ac:dyDescent="0.25">
      <c r="A29" s="23" t="s">
        <v>120</v>
      </c>
      <c r="B29" s="24"/>
      <c r="C29" s="24"/>
      <c r="D29" s="24"/>
      <c r="E29" s="24"/>
      <c r="F29" s="25" t="s">
        <v>46</v>
      </c>
      <c r="G29" s="26"/>
      <c r="H29" s="26"/>
      <c r="I29" s="27" t="s">
        <v>53</v>
      </c>
      <c r="J29" s="28" t="s">
        <v>19</v>
      </c>
      <c r="K29" s="38" t="s">
        <v>126</v>
      </c>
      <c r="L29" s="28">
        <v>0</v>
      </c>
      <c r="M29" s="28">
        <v>0</v>
      </c>
      <c r="N29" s="28">
        <v>11042.09</v>
      </c>
      <c r="O29" s="28">
        <f>876.95+1910.45+1</f>
        <v>2788.4</v>
      </c>
      <c r="P29" s="28">
        <f t="shared" si="0"/>
        <v>8253.69</v>
      </c>
    </row>
    <row r="30" spans="1:16" s="29" customFormat="1" ht="24.75" customHeight="1" x14ac:dyDescent="0.25">
      <c r="A30" s="23" t="s">
        <v>145</v>
      </c>
      <c r="B30" s="24"/>
      <c r="C30" s="24"/>
      <c r="D30" s="24"/>
      <c r="E30" s="24"/>
      <c r="F30" s="25"/>
      <c r="G30" s="26"/>
      <c r="H30" s="26"/>
      <c r="I30" s="27" t="s">
        <v>143</v>
      </c>
      <c r="J30" s="28" t="s">
        <v>19</v>
      </c>
      <c r="K30" s="38" t="s">
        <v>144</v>
      </c>
      <c r="L30" s="28">
        <v>0</v>
      </c>
      <c r="M30" s="28">
        <v>0</v>
      </c>
      <c r="N30" s="28">
        <v>7678.9</v>
      </c>
      <c r="O30" s="28">
        <f>876.95+985.57+1862.52+1</f>
        <v>3726.04</v>
      </c>
      <c r="P30" s="28">
        <f t="shared" si="0"/>
        <v>3952.8599999999997</v>
      </c>
    </row>
    <row r="31" spans="1:16" s="29" customFormat="1" ht="24.75" customHeight="1" x14ac:dyDescent="0.25">
      <c r="A31" s="23" t="s">
        <v>57</v>
      </c>
      <c r="B31" s="24"/>
      <c r="C31" s="24"/>
      <c r="D31" s="24"/>
      <c r="E31" s="24"/>
      <c r="F31" s="25" t="s">
        <v>46</v>
      </c>
      <c r="G31" s="26" t="s">
        <v>16</v>
      </c>
      <c r="H31" s="26" t="s">
        <v>47</v>
      </c>
      <c r="I31" s="27" t="s">
        <v>58</v>
      </c>
      <c r="J31" s="28" t="s">
        <v>19</v>
      </c>
      <c r="K31" s="37" t="s">
        <v>59</v>
      </c>
      <c r="L31" s="28">
        <v>0</v>
      </c>
      <c r="M31" s="28">
        <v>0</v>
      </c>
      <c r="N31" s="28">
        <f>11872.35+823.28</f>
        <v>12695.630000000001</v>
      </c>
      <c r="O31" s="28">
        <f>876.95+2260.9+1</f>
        <v>3138.8500000000004</v>
      </c>
      <c r="P31" s="28">
        <f t="shared" si="0"/>
        <v>9556.7800000000007</v>
      </c>
    </row>
    <row r="32" spans="1:16" s="29" customFormat="1" ht="24.75" customHeight="1" x14ac:dyDescent="0.25">
      <c r="A32" s="23" t="s">
        <v>61</v>
      </c>
      <c r="B32" s="24"/>
      <c r="C32" s="24"/>
      <c r="D32" s="24"/>
      <c r="E32" s="24"/>
      <c r="F32" s="25" t="s">
        <v>46</v>
      </c>
      <c r="G32" s="26" t="s">
        <v>16</v>
      </c>
      <c r="H32" s="26" t="s">
        <v>47</v>
      </c>
      <c r="I32" s="27" t="s">
        <v>62</v>
      </c>
      <c r="J32" s="28" t="s">
        <v>19</v>
      </c>
      <c r="K32" s="37" t="s">
        <v>63</v>
      </c>
      <c r="L32" s="28">
        <v>0</v>
      </c>
      <c r="M32" s="28">
        <v>0</v>
      </c>
      <c r="N32" s="28">
        <v>11872.35</v>
      </c>
      <c r="O32" s="28">
        <f>876.95+2138.77+1</f>
        <v>3016.7200000000003</v>
      </c>
      <c r="P32" s="28">
        <f t="shared" si="0"/>
        <v>8855.630000000001</v>
      </c>
    </row>
    <row r="33" spans="1:16" s="29" customFormat="1" ht="24.75" customHeight="1" x14ac:dyDescent="0.25">
      <c r="A33" s="23" t="s">
        <v>140</v>
      </c>
      <c r="B33" s="24"/>
      <c r="C33" s="24"/>
      <c r="D33" s="24"/>
      <c r="E33" s="24"/>
      <c r="F33" s="25"/>
      <c r="G33" s="26"/>
      <c r="H33" s="26"/>
      <c r="I33" s="27" t="s">
        <v>142</v>
      </c>
      <c r="J33" s="28" t="s">
        <v>19</v>
      </c>
      <c r="K33" s="38" t="s">
        <v>141</v>
      </c>
      <c r="L33" s="28">
        <v>0</v>
      </c>
      <c r="M33" s="28">
        <v>0</v>
      </c>
      <c r="N33" s="28">
        <v>8576.48</v>
      </c>
      <c r="O33" s="28">
        <f>876.95+1128.13+1</f>
        <v>2006.0800000000002</v>
      </c>
      <c r="P33" s="28">
        <f t="shared" si="0"/>
        <v>6570.4</v>
      </c>
    </row>
    <row r="34" spans="1:16" s="29" customFormat="1" ht="24.75" customHeight="1" x14ac:dyDescent="0.25">
      <c r="A34" s="23" t="s">
        <v>64</v>
      </c>
      <c r="B34" s="24"/>
      <c r="C34" s="24"/>
      <c r="D34" s="24"/>
      <c r="E34" s="24"/>
      <c r="F34" s="25" t="s">
        <v>46</v>
      </c>
      <c r="G34" s="26" t="s">
        <v>16</v>
      </c>
      <c r="H34" s="26" t="s">
        <v>47</v>
      </c>
      <c r="I34" s="27" t="s">
        <v>65</v>
      </c>
      <c r="J34" s="28" t="s">
        <v>19</v>
      </c>
      <c r="K34" s="37" t="s">
        <v>66</v>
      </c>
      <c r="L34" s="28">
        <v>0</v>
      </c>
      <c r="M34" s="28">
        <v>0</v>
      </c>
      <c r="N34" s="28">
        <v>11872.35</v>
      </c>
      <c r="O34" s="28">
        <f>876.95+2034.5</f>
        <v>2911.45</v>
      </c>
      <c r="P34" s="28">
        <f t="shared" si="0"/>
        <v>8960.9000000000015</v>
      </c>
    </row>
    <row r="35" spans="1:16" s="29" customFormat="1" ht="24.75" customHeight="1" x14ac:dyDescent="0.25">
      <c r="A35" s="23" t="s">
        <v>67</v>
      </c>
      <c r="B35" s="24"/>
      <c r="C35" s="24"/>
      <c r="D35" s="24"/>
      <c r="E35" s="24"/>
      <c r="F35" s="25" t="s">
        <v>46</v>
      </c>
      <c r="G35" s="26" t="s">
        <v>16</v>
      </c>
      <c r="H35" s="26" t="s">
        <v>47</v>
      </c>
      <c r="I35" s="27" t="s">
        <v>68</v>
      </c>
      <c r="J35" s="28" t="s">
        <v>19</v>
      </c>
      <c r="K35" s="37" t="s">
        <v>69</v>
      </c>
      <c r="L35" s="28">
        <v>0</v>
      </c>
      <c r="M35" s="28">
        <v>0</v>
      </c>
      <c r="N35" s="28">
        <f>7328.73+1790.62</f>
        <v>9119.3499999999985</v>
      </c>
      <c r="O35" s="28">
        <f>876.95+1381.7+1</f>
        <v>2259.65</v>
      </c>
      <c r="P35" s="28">
        <f t="shared" si="0"/>
        <v>6859.6999999999989</v>
      </c>
    </row>
    <row r="36" spans="1:16" s="35" customFormat="1" ht="24.75" hidden="1" customHeight="1" x14ac:dyDescent="0.25">
      <c r="A36" s="30"/>
      <c r="B36" s="31"/>
      <c r="C36" s="31"/>
      <c r="D36" s="31"/>
      <c r="E36" s="31"/>
      <c r="F36" s="32"/>
      <c r="G36" s="32" t="s">
        <v>70</v>
      </c>
      <c r="H36" s="32" t="s">
        <v>47</v>
      </c>
      <c r="I36" s="33" t="s">
        <v>71</v>
      </c>
      <c r="J36" s="34" t="s">
        <v>72</v>
      </c>
      <c r="K36" s="37" t="s">
        <v>73</v>
      </c>
      <c r="L36" s="34"/>
      <c r="M36" s="34"/>
      <c r="N36" s="34"/>
      <c r="O36" s="34"/>
      <c r="P36" s="28">
        <f t="shared" si="0"/>
        <v>0</v>
      </c>
    </row>
    <row r="37" spans="1:16" s="35" customFormat="1" ht="24.75" hidden="1" customHeight="1" x14ac:dyDescent="0.25">
      <c r="A37" s="30"/>
      <c r="B37" s="31"/>
      <c r="C37" s="31"/>
      <c r="D37" s="31"/>
      <c r="E37" s="31"/>
      <c r="F37" s="32"/>
      <c r="G37" s="32" t="s">
        <v>70</v>
      </c>
      <c r="H37" s="32" t="s">
        <v>47</v>
      </c>
      <c r="I37" s="33" t="s">
        <v>74</v>
      </c>
      <c r="J37" s="34" t="s">
        <v>72</v>
      </c>
      <c r="K37" s="37" t="s">
        <v>73</v>
      </c>
      <c r="L37" s="34"/>
      <c r="M37" s="34"/>
      <c r="N37" s="34"/>
      <c r="O37" s="34"/>
      <c r="P37" s="28">
        <f t="shared" si="0"/>
        <v>0</v>
      </c>
    </row>
    <row r="38" spans="1:16" s="35" customFormat="1" ht="24.75" hidden="1" customHeight="1" x14ac:dyDescent="0.25">
      <c r="A38" s="30"/>
      <c r="B38" s="31"/>
      <c r="C38" s="31"/>
      <c r="D38" s="31"/>
      <c r="E38" s="31"/>
      <c r="F38" s="32"/>
      <c r="G38" s="32" t="s">
        <v>70</v>
      </c>
      <c r="H38" s="32" t="s">
        <v>47</v>
      </c>
      <c r="I38" s="33" t="s">
        <v>75</v>
      </c>
      <c r="J38" s="34" t="s">
        <v>72</v>
      </c>
      <c r="K38" s="37" t="s">
        <v>73</v>
      </c>
      <c r="L38" s="34"/>
      <c r="M38" s="34"/>
      <c r="N38" s="34"/>
      <c r="O38" s="34"/>
      <c r="P38" s="28">
        <f t="shared" si="0"/>
        <v>0</v>
      </c>
    </row>
    <row r="39" spans="1:16" s="29" customFormat="1" ht="24.75" customHeight="1" x14ac:dyDescent="0.25">
      <c r="A39" s="23" t="s">
        <v>146</v>
      </c>
      <c r="B39" s="24"/>
      <c r="C39" s="24"/>
      <c r="D39" s="24"/>
      <c r="E39" s="24"/>
      <c r="F39" s="25" t="s">
        <v>46</v>
      </c>
      <c r="G39" s="26" t="s">
        <v>16</v>
      </c>
      <c r="H39" s="26" t="s">
        <v>47</v>
      </c>
      <c r="I39" s="27" t="s">
        <v>138</v>
      </c>
      <c r="J39" s="28" t="s">
        <v>19</v>
      </c>
      <c r="K39" s="38" t="s">
        <v>147</v>
      </c>
      <c r="L39" s="28">
        <v>0</v>
      </c>
      <c r="M39" s="28">
        <v>0</v>
      </c>
      <c r="N39" s="28">
        <v>11042.09</v>
      </c>
      <c r="O39" s="28">
        <f>876.95+1910.45</f>
        <v>2787.4</v>
      </c>
      <c r="P39" s="28">
        <f t="shared" si="0"/>
        <v>8254.69</v>
      </c>
    </row>
    <row r="40" spans="1:16" s="4" customFormat="1" ht="24.75" customHeight="1" x14ac:dyDescent="0.25">
      <c r="A40" s="13" t="s">
        <v>111</v>
      </c>
      <c r="B40" s="14"/>
      <c r="C40" s="14"/>
      <c r="D40" s="14"/>
      <c r="E40" s="14"/>
      <c r="F40" s="15" t="s">
        <v>88</v>
      </c>
      <c r="G40" s="16" t="s">
        <v>16</v>
      </c>
      <c r="H40" s="16" t="s">
        <v>47</v>
      </c>
      <c r="I40" s="17" t="s">
        <v>139</v>
      </c>
      <c r="J40" s="18" t="s">
        <v>87</v>
      </c>
      <c r="K40" s="39" t="s">
        <v>112</v>
      </c>
      <c r="L40" s="18">
        <v>0</v>
      </c>
      <c r="M40" s="18">
        <v>0</v>
      </c>
      <c r="N40" s="18">
        <v>20588.849999999999</v>
      </c>
      <c r="O40" s="18">
        <v>4714.53</v>
      </c>
      <c r="P40" s="18">
        <f>L40+N40-O40</f>
        <v>15874.32</v>
      </c>
    </row>
    <row r="41" spans="1:16" s="4" customFormat="1" ht="24.75" customHeight="1" x14ac:dyDescent="0.25">
      <c r="A41" s="13" t="s">
        <v>98</v>
      </c>
      <c r="B41" s="14"/>
      <c r="C41" s="14"/>
      <c r="D41" s="14"/>
      <c r="E41" s="14"/>
      <c r="F41" s="15" t="s">
        <v>88</v>
      </c>
      <c r="G41" s="16" t="s">
        <v>16</v>
      </c>
      <c r="H41" s="16" t="s">
        <v>47</v>
      </c>
      <c r="I41" s="17" t="s">
        <v>101</v>
      </c>
      <c r="J41" s="18" t="s">
        <v>87</v>
      </c>
      <c r="K41" s="36" t="s">
        <v>99</v>
      </c>
      <c r="L41" s="18">
        <v>0</v>
      </c>
      <c r="M41" s="18">
        <v>0</v>
      </c>
      <c r="N41" s="18">
        <v>9331.2000000000007</v>
      </c>
      <c r="O41" s="18">
        <v>2264.77</v>
      </c>
      <c r="P41" s="18">
        <f>N41-O41</f>
        <v>7066.43</v>
      </c>
    </row>
    <row r="42" spans="1:16" s="4" customFormat="1" ht="24.75" customHeight="1" x14ac:dyDescent="0.25">
      <c r="A42" s="13" t="s">
        <v>102</v>
      </c>
      <c r="B42" s="14"/>
      <c r="C42" s="14"/>
      <c r="D42" s="14"/>
      <c r="E42" s="14"/>
      <c r="F42" s="15" t="s">
        <v>88</v>
      </c>
      <c r="G42" s="16" t="s">
        <v>16</v>
      </c>
      <c r="H42" s="16" t="s">
        <v>47</v>
      </c>
      <c r="I42" s="17" t="s">
        <v>65</v>
      </c>
      <c r="J42" s="18" t="s">
        <v>87</v>
      </c>
      <c r="K42" s="39" t="s">
        <v>129</v>
      </c>
      <c r="L42" s="18">
        <v>0</v>
      </c>
      <c r="M42" s="18">
        <v>0</v>
      </c>
      <c r="N42" s="18">
        <v>10500</v>
      </c>
      <c r="O42" s="18">
        <v>2638.32</v>
      </c>
      <c r="P42" s="18">
        <f>L42+N42-O42</f>
        <v>7861.68</v>
      </c>
    </row>
    <row r="43" spans="1:16" s="4" customFormat="1" ht="24.75" customHeight="1" x14ac:dyDescent="0.25">
      <c r="A43" s="13" t="s">
        <v>89</v>
      </c>
      <c r="B43" s="14"/>
      <c r="C43" s="14"/>
      <c r="D43" s="14"/>
      <c r="E43" s="14"/>
      <c r="F43" s="15" t="s">
        <v>88</v>
      </c>
      <c r="G43" s="16" t="s">
        <v>16</v>
      </c>
      <c r="H43" s="16" t="s">
        <v>47</v>
      </c>
      <c r="I43" s="17" t="s">
        <v>90</v>
      </c>
      <c r="J43" s="18" t="s">
        <v>87</v>
      </c>
      <c r="K43" s="36" t="s">
        <v>91</v>
      </c>
      <c r="L43" s="18">
        <v>0</v>
      </c>
      <c r="M43" s="18">
        <v>0</v>
      </c>
      <c r="N43" s="18">
        <v>11404.8</v>
      </c>
      <c r="O43" s="18">
        <v>2887.14</v>
      </c>
      <c r="P43" s="18">
        <v>8517.66</v>
      </c>
    </row>
    <row r="44" spans="1:16" s="4" customFormat="1" ht="24.75" customHeight="1" x14ac:dyDescent="0.25">
      <c r="A44" s="13" t="s">
        <v>93</v>
      </c>
      <c r="B44" s="14"/>
      <c r="C44" s="14"/>
      <c r="D44" s="14"/>
      <c r="E44" s="14"/>
      <c r="F44" s="15" t="s">
        <v>88</v>
      </c>
      <c r="G44" s="16" t="s">
        <v>16</v>
      </c>
      <c r="H44" s="16" t="s">
        <v>47</v>
      </c>
      <c r="I44" s="17" t="s">
        <v>92</v>
      </c>
      <c r="J44" s="18" t="s">
        <v>87</v>
      </c>
      <c r="K44" s="36" t="s">
        <v>94</v>
      </c>
      <c r="L44" s="18">
        <v>0</v>
      </c>
      <c r="M44" s="18">
        <v>0</v>
      </c>
      <c r="N44" s="18">
        <v>10368.16</v>
      </c>
      <c r="O44" s="18">
        <v>2602.0700000000002</v>
      </c>
      <c r="P44" s="18">
        <v>7766.09</v>
      </c>
    </row>
    <row r="45" spans="1:16" s="4" customFormat="1" ht="24.75" customHeight="1" x14ac:dyDescent="0.25">
      <c r="A45" s="13" t="s">
        <v>96</v>
      </c>
      <c r="B45" s="14"/>
      <c r="C45" s="14"/>
      <c r="D45" s="14"/>
      <c r="E45" s="14"/>
      <c r="F45" s="15" t="s">
        <v>88</v>
      </c>
      <c r="G45" s="16" t="s">
        <v>16</v>
      </c>
      <c r="H45" s="16" t="s">
        <v>47</v>
      </c>
      <c r="I45" s="17" t="s">
        <v>95</v>
      </c>
      <c r="J45" s="18" t="s">
        <v>87</v>
      </c>
      <c r="K45" s="36" t="s">
        <v>97</v>
      </c>
      <c r="L45" s="18">
        <v>6104.4</v>
      </c>
      <c r="M45" s="18">
        <v>0</v>
      </c>
      <c r="N45" s="18">
        <v>4578.3</v>
      </c>
      <c r="O45" s="18">
        <f>6549.7-4921.55</f>
        <v>1628.1499999999996</v>
      </c>
      <c r="P45" s="18">
        <f>L45+N45-O45</f>
        <v>9054.5500000000011</v>
      </c>
    </row>
    <row r="46" spans="1:16" s="4" customFormat="1" ht="24.75" customHeight="1" x14ac:dyDescent="0.25">
      <c r="A46" s="13" t="s">
        <v>132</v>
      </c>
      <c r="B46" s="14"/>
      <c r="C46" s="14"/>
      <c r="D46" s="14"/>
      <c r="E46" s="14"/>
      <c r="F46" s="15" t="s">
        <v>88</v>
      </c>
      <c r="G46" s="16" t="s">
        <v>16</v>
      </c>
      <c r="H46" s="16" t="s">
        <v>47</v>
      </c>
      <c r="I46" s="17" t="s">
        <v>100</v>
      </c>
      <c r="J46" s="18" t="s">
        <v>87</v>
      </c>
      <c r="K46" s="39" t="s">
        <v>133</v>
      </c>
      <c r="L46" s="18">
        <v>0</v>
      </c>
      <c r="M46" s="18">
        <v>0</v>
      </c>
      <c r="N46" s="18">
        <v>7426.22</v>
      </c>
      <c r="O46" s="18">
        <v>1804.78</v>
      </c>
      <c r="P46" s="18">
        <f>N46-O46</f>
        <v>5621.4400000000005</v>
      </c>
    </row>
    <row r="47" spans="1:16" s="4" customFormat="1" ht="24.75" customHeight="1" x14ac:dyDescent="0.25">
      <c r="A47" s="13" t="s">
        <v>103</v>
      </c>
      <c r="B47" s="14"/>
      <c r="C47" s="14"/>
      <c r="D47" s="14"/>
      <c r="E47" s="14"/>
      <c r="F47" s="15" t="s">
        <v>88</v>
      </c>
      <c r="G47" s="16" t="s">
        <v>16</v>
      </c>
      <c r="H47" s="16" t="s">
        <v>47</v>
      </c>
      <c r="I47" s="17" t="s">
        <v>104</v>
      </c>
      <c r="J47" s="18" t="s">
        <v>87</v>
      </c>
      <c r="K47" s="39" t="s">
        <v>105</v>
      </c>
      <c r="L47" s="18">
        <v>0</v>
      </c>
      <c r="M47" s="18">
        <v>0</v>
      </c>
      <c r="N47" s="18">
        <v>8076.59</v>
      </c>
      <c r="O47" s="18">
        <v>1939.75</v>
      </c>
      <c r="P47" s="18">
        <f>L47+N47-O47</f>
        <v>6136.84</v>
      </c>
    </row>
    <row r="48" spans="1:16" s="4" customFormat="1" ht="24.75" customHeight="1" x14ac:dyDescent="0.25">
      <c r="A48" s="13" t="s">
        <v>114</v>
      </c>
      <c r="B48" s="14"/>
      <c r="C48" s="14"/>
      <c r="D48" s="14"/>
      <c r="E48" s="14"/>
      <c r="F48" s="15" t="s">
        <v>88</v>
      </c>
      <c r="G48" s="16" t="s">
        <v>16</v>
      </c>
      <c r="H48" s="16" t="s">
        <v>47</v>
      </c>
      <c r="I48" s="17" t="s">
        <v>106</v>
      </c>
      <c r="J48" s="18" t="s">
        <v>87</v>
      </c>
      <c r="K48" s="39" t="s">
        <v>116</v>
      </c>
      <c r="L48" s="18">
        <v>5234.83</v>
      </c>
      <c r="M48" s="18">
        <v>0</v>
      </c>
      <c r="N48" s="18">
        <v>3926.13</v>
      </c>
      <c r="O48" s="18">
        <f>6692.31-4275.1</f>
        <v>2417.21</v>
      </c>
      <c r="P48" s="18">
        <f>L48+N48-O48</f>
        <v>6743.7499999999991</v>
      </c>
    </row>
    <row r="49" spans="1:16" s="4" customFormat="1" ht="24.75" customHeight="1" x14ac:dyDescent="0.25">
      <c r="A49" s="13" t="s">
        <v>128</v>
      </c>
      <c r="B49" s="14"/>
      <c r="C49" s="14"/>
      <c r="D49" s="14"/>
      <c r="E49" s="14"/>
      <c r="F49" s="15" t="s">
        <v>88</v>
      </c>
      <c r="G49" s="16" t="s">
        <v>16</v>
      </c>
      <c r="H49" s="16" t="s">
        <v>47</v>
      </c>
      <c r="I49" s="17" t="s">
        <v>130</v>
      </c>
      <c r="J49" s="18" t="s">
        <v>87</v>
      </c>
      <c r="K49" s="39" t="s">
        <v>134</v>
      </c>
      <c r="L49" s="18">
        <v>8399.65</v>
      </c>
      <c r="M49" s="18">
        <v>0</v>
      </c>
      <c r="N49" s="18">
        <f>10739.67-L49</f>
        <v>2340.0200000000004</v>
      </c>
      <c r="O49" s="18">
        <v>1308.53</v>
      </c>
      <c r="P49" s="18">
        <f>L49+N49-O49</f>
        <v>9431.14</v>
      </c>
    </row>
    <row r="50" spans="1:16" s="4" customFormat="1" ht="24.75" customHeight="1" x14ac:dyDescent="0.25">
      <c r="A50" s="13" t="s">
        <v>148</v>
      </c>
      <c r="B50" s="14"/>
      <c r="C50" s="14"/>
      <c r="D50" s="14"/>
      <c r="E50" s="14"/>
      <c r="F50" s="15" t="s">
        <v>88</v>
      </c>
      <c r="G50" s="16" t="s">
        <v>16</v>
      </c>
      <c r="H50" s="16" t="s">
        <v>47</v>
      </c>
      <c r="I50" s="17" t="s">
        <v>115</v>
      </c>
      <c r="J50" s="18" t="s">
        <v>87</v>
      </c>
      <c r="K50" s="39" t="s">
        <v>149</v>
      </c>
      <c r="L50" s="18">
        <v>0</v>
      </c>
      <c r="M50" s="18">
        <v>0</v>
      </c>
      <c r="N50" s="18">
        <v>6914.68</v>
      </c>
      <c r="O50" s="18">
        <v>1278.44</v>
      </c>
      <c r="P50" s="18">
        <v>5636.24</v>
      </c>
    </row>
    <row r="51" spans="1:16" s="4" customFormat="1" ht="24.75" customHeight="1" x14ac:dyDescent="0.25">
      <c r="A51" s="13" t="s">
        <v>118</v>
      </c>
      <c r="B51" s="14"/>
      <c r="C51" s="14"/>
      <c r="D51" s="14"/>
      <c r="E51" s="14"/>
      <c r="F51" s="15" t="s">
        <v>88</v>
      </c>
      <c r="G51" s="16" t="s">
        <v>16</v>
      </c>
      <c r="H51" s="16" t="s">
        <v>47</v>
      </c>
      <c r="I51" s="17" t="s">
        <v>117</v>
      </c>
      <c r="J51" s="18" t="s">
        <v>87</v>
      </c>
      <c r="K51" s="39" t="s">
        <v>119</v>
      </c>
      <c r="L51" s="18">
        <v>0</v>
      </c>
      <c r="M51" s="18">
        <v>0</v>
      </c>
      <c r="N51" s="18">
        <f>5833.09+174.99+291.65</f>
        <v>6299.73</v>
      </c>
      <c r="O51" s="18">
        <v>1308.53</v>
      </c>
      <c r="P51" s="18">
        <f>N51-O51</f>
        <v>4991.2</v>
      </c>
    </row>
    <row r="52" spans="1:16" s="4" customFormat="1" ht="24.75" customHeight="1" x14ac:dyDescent="0.25">
      <c r="A52" s="2"/>
      <c r="B52" s="1"/>
      <c r="C52" s="1"/>
      <c r="D52" s="1"/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 x14ac:dyDescent="0.25">
      <c r="A53" s="10" t="s">
        <v>76</v>
      </c>
      <c r="B53" s="1"/>
      <c r="C53" s="1"/>
      <c r="D53" s="1" t="s">
        <v>127</v>
      </c>
      <c r="E53" s="1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</row>
    <row r="55" spans="1:16" s="4" customFormat="1" ht="24.75" customHeight="1" x14ac:dyDescent="0.25">
      <c r="A55" s="10" t="s">
        <v>77</v>
      </c>
      <c r="B55" s="1"/>
      <c r="C55" s="1"/>
      <c r="D55" s="1"/>
      <c r="E55" s="1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 x14ac:dyDescent="0.25">
      <c r="A56" s="11" t="s">
        <v>78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 x14ac:dyDescent="0.25">
      <c r="A57" s="11" t="s">
        <v>79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 x14ac:dyDescent="0.25">
      <c r="A58" s="11" t="s">
        <v>80</v>
      </c>
      <c r="B58" s="1"/>
      <c r="C58" s="1"/>
      <c r="D58" s="1"/>
      <c r="E58" s="1"/>
      <c r="F58" s="1"/>
      <c r="G58" s="1"/>
      <c r="H58" s="2"/>
      <c r="I58" s="3"/>
      <c r="J58" s="1"/>
      <c r="K58" s="12" t="s">
        <v>86</v>
      </c>
      <c r="L58" s="22">
        <f ca="1">TODAY()</f>
        <v>45148</v>
      </c>
      <c r="M58" s="22"/>
      <c r="N58" s="1"/>
      <c r="O58" s="1"/>
      <c r="P58" s="1"/>
    </row>
    <row r="59" spans="1:16" s="4" customFormat="1" ht="24.75" customHeight="1" x14ac:dyDescent="0.25">
      <c r="A59" s="11" t="s">
        <v>81</v>
      </c>
      <c r="B59" s="1"/>
      <c r="C59" s="1"/>
      <c r="D59" s="1"/>
      <c r="E59" s="1"/>
      <c r="F59" s="1"/>
      <c r="G59" s="1"/>
      <c r="H59" s="2"/>
      <c r="I59" s="3"/>
      <c r="J59" s="1"/>
      <c r="K59" s="1"/>
      <c r="L59" s="1"/>
      <c r="M59" s="1"/>
      <c r="N59" s="1"/>
      <c r="O59" s="1"/>
      <c r="P59" s="1"/>
    </row>
    <row r="60" spans="1:16" s="4" customFormat="1" ht="24.75" customHeight="1" x14ac:dyDescent="0.25">
      <c r="A60" s="11" t="s">
        <v>82</v>
      </c>
      <c r="B60" s="1"/>
      <c r="C60" s="1"/>
      <c r="D60" s="1"/>
      <c r="E60" s="1"/>
      <c r="F60" s="1"/>
      <c r="G60" s="1"/>
      <c r="H60" s="2"/>
      <c r="I60" s="3"/>
      <c r="J60" s="1"/>
      <c r="K60" s="1"/>
      <c r="L60" s="1"/>
      <c r="M60" s="1"/>
      <c r="N60" s="1"/>
      <c r="O60" s="1"/>
      <c r="P60" s="1"/>
    </row>
    <row r="61" spans="1:16" s="4" customFormat="1" ht="24.75" customHeight="1" x14ac:dyDescent="0.25">
      <c r="A61" s="11" t="s">
        <v>85</v>
      </c>
      <c r="B61" s="1"/>
      <c r="C61" s="1"/>
      <c r="D61" s="1"/>
      <c r="E61" s="1"/>
      <c r="F61" s="1"/>
      <c r="G61" s="1"/>
      <c r="H61" s="2"/>
      <c r="I61" s="3"/>
      <c r="J61" s="1"/>
      <c r="K61" s="1"/>
      <c r="L61" s="1"/>
      <c r="M61" s="1"/>
      <c r="N61" s="1"/>
      <c r="O61" s="1"/>
      <c r="P61" s="1"/>
    </row>
    <row r="62" spans="1:16" s="4" customFormat="1" ht="24.75" customHeight="1" x14ac:dyDescent="0.25">
      <c r="A62" s="11" t="s">
        <v>113</v>
      </c>
      <c r="B62" s="1"/>
      <c r="C62" s="1"/>
      <c r="D62" s="1"/>
      <c r="E62" s="1"/>
      <c r="F62" s="1"/>
      <c r="G62" s="1"/>
      <c r="H62" s="2"/>
      <c r="I62" s="3"/>
      <c r="J62" s="1"/>
      <c r="K62" s="1"/>
      <c r="L62" s="1"/>
      <c r="M62" s="1"/>
      <c r="N62" s="1"/>
      <c r="O62" s="1"/>
      <c r="P62" s="1"/>
    </row>
    <row r="63" spans="1:16" s="4" customFormat="1" ht="24.75" customHeight="1" x14ac:dyDescent="0.25">
      <c r="A63" s="11" t="s">
        <v>108</v>
      </c>
      <c r="B63" s="1"/>
      <c r="C63" s="1"/>
      <c r="D63" s="1"/>
      <c r="E63" s="1"/>
      <c r="F63" s="1"/>
      <c r="G63" s="1"/>
      <c r="H63" s="2"/>
      <c r="I63" s="3"/>
      <c r="J63" s="1"/>
      <c r="K63" s="1"/>
      <c r="L63" s="1"/>
      <c r="M63" s="1"/>
      <c r="N63" s="1"/>
      <c r="O63" s="1"/>
      <c r="P63" s="1"/>
    </row>
    <row r="65" spans="1:16" s="4" customFormat="1" ht="24.75" customHeight="1" x14ac:dyDescent="0.25">
      <c r="A65" s="5" t="s">
        <v>83</v>
      </c>
      <c r="B65" s="1"/>
      <c r="C65" s="1"/>
      <c r="D65" s="1"/>
      <c r="E65" s="1"/>
      <c r="F65" s="2"/>
      <c r="G65" s="2"/>
      <c r="H65" s="2"/>
      <c r="I65" s="3"/>
      <c r="J65" s="1"/>
      <c r="K65" s="1"/>
      <c r="L65" s="1"/>
      <c r="M65" s="1"/>
      <c r="N65" s="1"/>
      <c r="O65" s="1"/>
      <c r="P65" s="1"/>
    </row>
  </sheetData>
  <mergeCells count="3">
    <mergeCell ref="A10:E10"/>
    <mergeCell ref="A3:P3"/>
    <mergeCell ref="L58:M58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6" r:id="rId7"/>
    <hyperlink ref="K31" r:id="rId8"/>
    <hyperlink ref="K32" r:id="rId9"/>
    <hyperlink ref="K35" r:id="rId10"/>
    <hyperlink ref="K44" r:id="rId11"/>
    <hyperlink ref="K47" r:id="rId12"/>
    <hyperlink ref="K18" r:id="rId13" display="jorge.faco@igh.com.br"/>
    <hyperlink ref="K17" r:id="rId14" display="geraldo.brito@igh.org.br"/>
    <hyperlink ref="K40" r:id="rId15"/>
    <hyperlink ref="K48" r:id="rId16"/>
    <hyperlink ref="K51" r:id="rId17"/>
    <hyperlink ref="K28" r:id="rId18"/>
    <hyperlink ref="K27" r:id="rId19"/>
    <hyperlink ref="K29" r:id="rId20"/>
    <hyperlink ref="K42" r:id="rId21"/>
    <hyperlink ref="K46" r:id="rId22"/>
    <hyperlink ref="K25" r:id="rId23"/>
    <hyperlink ref="K33" r:id="rId24"/>
    <hyperlink ref="K30" r:id="rId25"/>
    <hyperlink ref="K39" r:id="rId26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27"/>
  <ignoredErrors>
    <ignoredError sqref="F31 F35 F24 F26 F32 F34" numberStoredAsText="1"/>
  </ignoredError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Gilciene Marcelino da Silva</cp:lastModifiedBy>
  <cp:lastPrinted>2023-04-19T19:15:45Z</cp:lastPrinted>
  <dcterms:created xsi:type="dcterms:W3CDTF">2022-01-25T16:42:27Z</dcterms:created>
  <dcterms:modified xsi:type="dcterms:W3CDTF">2023-08-10T20:23:44Z</dcterms:modified>
</cp:coreProperties>
</file>